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20" activeTab="1"/>
  </bookViews>
  <sheets>
    <sheet name="OPĆI DIO" sheetId="1" r:id="rId1"/>
    <sheet name="Rashodi" sheetId="2" r:id="rId2"/>
    <sheet name="plan prihoda" sheetId="3" r:id="rId3"/>
    <sheet name="1" sheetId="4" state="hidden" r:id="rId4"/>
    <sheet name="List3" sheetId="5" state="hidden" r:id="rId5"/>
  </sheets>
  <definedNames>
    <definedName name="_xlnm.Print_Area" localSheetId="0">'OPĆI DIO'!$A$1:$H$23</definedName>
    <definedName name="_xlnm.Print_Area" localSheetId="1">'Rashodi'!$A$1:$S$135</definedName>
  </definedNames>
  <calcPr fullCalcOnLoad="1"/>
</workbook>
</file>

<file path=xl/sharedStrings.xml><?xml version="1.0" encoding="utf-8"?>
<sst xmlns="http://schemas.openxmlformats.org/spreadsheetml/2006/main" count="275" uniqueCount="120">
  <si>
    <t>PRIHODI POSLOVANJA</t>
  </si>
  <si>
    <t>PRIHODI OD NEFINANCIJSKE IMOVINE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</si>
  <si>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</si>
  <si>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</si>
  <si>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</si>
  <si>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</si>
  <si>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</si>
  <si>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</si>
  <si>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</si>
  <si>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</si>
  <si>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Opći prihodi i primici</t>
  </si>
  <si>
    <t>Donacije</t>
  </si>
  <si>
    <t>Ostali rashodi za zaposlene</t>
  </si>
  <si>
    <t>Ostali nespomenuti rashodi poslovanja</t>
  </si>
  <si>
    <t>OPĆI DIO</t>
  </si>
  <si>
    <t>PRIHODI UKUPNO</t>
  </si>
  <si>
    <t>RASHODI UKUPNO</t>
  </si>
  <si>
    <t>Korisnik 11: OŠ Veli Vrh Pula</t>
  </si>
  <si>
    <t>Račun rashoda/izdatka</t>
  </si>
  <si>
    <t>Naziv računa</t>
  </si>
  <si>
    <t>Grad dec</t>
  </si>
  <si>
    <t>prihodi za posebne namjene</t>
  </si>
  <si>
    <t>država</t>
  </si>
  <si>
    <t>mt</t>
  </si>
  <si>
    <t xml:space="preserve">županijski </t>
  </si>
  <si>
    <t>gradovi</t>
  </si>
  <si>
    <t>Službena putovanja</t>
  </si>
  <si>
    <t>Uredski materijal i ostali materijalni rashodi</t>
  </si>
  <si>
    <t>Sitni inventar i auto gume</t>
  </si>
  <si>
    <t xml:space="preserve">Usluge tekućeg i investicijskog održavanja </t>
  </si>
  <si>
    <t>UKUPNO KORISNIK 11</t>
  </si>
  <si>
    <t>Plaće za redovan rad</t>
  </si>
  <si>
    <t>Materijal i sirovine</t>
  </si>
  <si>
    <t>Uredska oprema i namještaj</t>
  </si>
  <si>
    <t>ostali  prihodi</t>
  </si>
  <si>
    <t>Račun 
rashoda/
izdatka</t>
  </si>
  <si>
    <t xml:space="preserve">Grad Pula </t>
  </si>
  <si>
    <t>grad dec</t>
  </si>
  <si>
    <t>Prihodi po posebnim propisima - sufinanciranje</t>
  </si>
  <si>
    <t>ostali prihodi</t>
  </si>
  <si>
    <t>materijalni rashodi</t>
  </si>
  <si>
    <t xml:space="preserve">UKUPNO </t>
  </si>
  <si>
    <t xml:space="preserve"> rashodi za zaposlene</t>
  </si>
  <si>
    <t>rashodi za nabavu nefinancijske imovine</t>
  </si>
  <si>
    <t>financijski rashodi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</si>
  <si>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</si>
  <si>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</si>
  <si>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</si>
  <si>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</si>
  <si>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Vlastiti prihodi</t>
  </si>
  <si>
    <t>Prihodi za posebne namjene</t>
  </si>
  <si>
    <t>Pomoći</t>
  </si>
  <si>
    <t xml:space="preserve">Donacije </t>
  </si>
  <si>
    <t>Namjenski primici od zaduživanja</t>
  </si>
  <si>
    <t>Ukupno (po izvorima)</t>
  </si>
  <si>
    <t>vl prihodi</t>
  </si>
  <si>
    <t>67111dec</t>
  </si>
  <si>
    <t>općina</t>
  </si>
  <si>
    <t>općine</t>
  </si>
  <si>
    <t>Naknade troškova zaposlenima</t>
  </si>
  <si>
    <t>Rashodi za usluge</t>
  </si>
  <si>
    <t>pomoćnici u natavi</t>
  </si>
  <si>
    <t>u nastavi</t>
  </si>
  <si>
    <t>procjena2020.</t>
  </si>
  <si>
    <t>državaEU  63,26421%</t>
  </si>
  <si>
    <t>63612 država</t>
  </si>
  <si>
    <t>63613 županija</t>
  </si>
  <si>
    <t>63613 grad Vodnj</t>
  </si>
  <si>
    <t>63613 općine</t>
  </si>
  <si>
    <t>Naknada troškova zaposlenima</t>
  </si>
  <si>
    <t>Rashodi za materijal i energiju</t>
  </si>
  <si>
    <t xml:space="preserve">Plaće za redovan rad  </t>
  </si>
  <si>
    <t>Doprinosi na plaće</t>
  </si>
  <si>
    <t>Ostali financijski rashodi</t>
  </si>
  <si>
    <t>Postrojenja i oprema</t>
  </si>
  <si>
    <t>Knjige,umjetnič. djela i ostale izložb.vr</t>
  </si>
  <si>
    <t>Prihodi od naknade s osnova osig.</t>
  </si>
  <si>
    <t>Prihodi od  nadoknade šteta s osnova osiguranja</t>
  </si>
  <si>
    <t>procjena2021.</t>
  </si>
  <si>
    <t>Glazbeni instrumenti i oprema</t>
  </si>
  <si>
    <t>Naknade građanima i kućanstvima</t>
  </si>
  <si>
    <t>Rashodi poslovanja</t>
  </si>
  <si>
    <t>država plaće</t>
  </si>
  <si>
    <t>2022.</t>
  </si>
  <si>
    <t>Ukupno prihodi i primici za 2022.</t>
  </si>
  <si>
    <t>Zatezne kamate</t>
  </si>
  <si>
    <t>Rashodi za nabavu neproizv. fin. imovine</t>
  </si>
  <si>
    <t>Nematerijalna imovina</t>
  </si>
  <si>
    <t>PLAN 
2021.</t>
  </si>
  <si>
    <t>Sveukupno 2022.</t>
  </si>
  <si>
    <t xml:space="preserve"> višak u 2021. po izvorima financiranja</t>
  </si>
  <si>
    <t>višak 2021.</t>
  </si>
  <si>
    <t>Višak 2021.</t>
  </si>
  <si>
    <t>UKUPNO  višak 2021.</t>
  </si>
  <si>
    <t xml:space="preserve">PLAN  
</t>
  </si>
  <si>
    <t>AKTIVNOST A502001 :Decentralizirane funkcije osnovnoškolskog obrazovanja</t>
  </si>
  <si>
    <t>2 0 2 2.</t>
  </si>
  <si>
    <t xml:space="preserve"> Plan 2022.</t>
  </si>
  <si>
    <t>procjena2023.</t>
  </si>
  <si>
    <t>procjena2024.</t>
  </si>
  <si>
    <t>AKTIVNOST A503002: Produženi boravak u osnovnim školama</t>
  </si>
  <si>
    <t>procjena2024</t>
  </si>
  <si>
    <t>AKTIVNOST A503005 : Redovni program odgoja i obrazovanja</t>
  </si>
  <si>
    <t>AKTIVNOST A402002: Administrativno, tehničko i stručno osoblje</t>
  </si>
  <si>
    <t>'AKTIVNOST T403011: Zajedno do znanja 3</t>
  </si>
  <si>
    <t>'AKTIVNOST A407001: Socijalni program</t>
  </si>
  <si>
    <t>67111-građ.o</t>
  </si>
  <si>
    <t>2023.</t>
  </si>
  <si>
    <t>2024.</t>
  </si>
  <si>
    <t>Ukupno prihodi i primici za 2024.</t>
  </si>
  <si>
    <t>Ukupno prihodi i primici za 2023.</t>
  </si>
  <si>
    <t xml:space="preserve">  FINANCIJSKI PLAN OŠ VELI VRH  ZA 2022. I                                                                                                                                                PROJEKCIJA PLANA ZA  2023. I 2024. GODINU</t>
  </si>
  <si>
    <t>Plan za 2022.</t>
  </si>
  <si>
    <t>Projekcija plana za 2024.</t>
  </si>
  <si>
    <t>Projekcija plana za 2023.</t>
  </si>
  <si>
    <t>Plan 
za 2022.</t>
  </si>
  <si>
    <t>Projekcija plana
za 2023.</t>
  </si>
  <si>
    <t>Projekcija plana 
za 2024.</t>
  </si>
  <si>
    <t>Ravnateljica</t>
  </si>
  <si>
    <t>Ileana Zahtila Blašković</t>
  </si>
</sst>
</file>

<file path=xl/styles.xml><?xml version="1.0" encoding="utf-8"?>
<styleSheet xmlns="http://schemas.openxmlformats.org/spreadsheetml/2006/main">
  <numFmts count="2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[$-41A]d\.\ mmmm\ yyyy\."/>
    <numFmt numFmtId="179" formatCode="0.0%"/>
  </numFmts>
  <fonts count="72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i/>
      <sz val="12"/>
      <name val="Times New Roman"/>
      <family val="1"/>
    </font>
    <font>
      <sz val="12"/>
      <name val="Times New Roman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sz val="12"/>
      <name val="Times New Roman"/>
      <family val="1"/>
    </font>
    <font>
      <b/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MS Sans Serif"/>
      <family val="2"/>
    </font>
    <font>
      <sz val="9"/>
      <color indexed="8"/>
      <name val="Times New Roman"/>
      <family val="2"/>
    </font>
    <font>
      <sz val="8"/>
      <color indexed="12"/>
      <name val="Times New Roman"/>
      <family val="2"/>
    </font>
    <font>
      <sz val="9"/>
      <name val="Times New Roman"/>
      <family val="1"/>
    </font>
    <font>
      <b/>
      <sz val="10"/>
      <color indexed="8"/>
      <name val="MS Sans Serif"/>
      <family val="2"/>
    </font>
    <font>
      <b/>
      <sz val="14"/>
      <name val="Times New Roman"/>
      <family val="1"/>
    </font>
    <font>
      <b/>
      <sz val="10"/>
      <name val="Arial"/>
      <family val="2"/>
    </font>
    <font>
      <i/>
      <sz val="9.85"/>
      <color indexed="8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name val="Times New Roman CE"/>
      <family val="0"/>
    </font>
    <font>
      <sz val="10"/>
      <name val="Times New Roman CE"/>
      <family val="1"/>
    </font>
    <font>
      <b/>
      <sz val="9"/>
      <name val="Times New Roman"/>
      <family val="1"/>
    </font>
    <font>
      <sz val="9"/>
      <color indexed="8"/>
      <name val="MS Sans Serif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14"/>
      <name val="Arial"/>
      <family val="2"/>
    </font>
    <font>
      <sz val="14"/>
      <name val="Times New Roman"/>
      <family val="1"/>
    </font>
    <font>
      <sz val="14"/>
      <color indexed="8"/>
      <name val="Times New Roman"/>
      <family val="1"/>
    </font>
    <font>
      <sz val="14"/>
      <name val="Arial"/>
      <family val="2"/>
    </font>
    <font>
      <b/>
      <sz val="14"/>
      <color indexed="12"/>
      <name val="Times New Roman"/>
      <family val="1"/>
    </font>
    <font>
      <b/>
      <i/>
      <sz val="12"/>
      <color indexed="8"/>
      <name val="Times New Roman"/>
      <family val="1"/>
    </font>
    <font>
      <i/>
      <sz val="10"/>
      <color indexed="8"/>
      <name val="MS Sans Serif"/>
      <family val="0"/>
    </font>
  </fonts>
  <fills count="3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7" tint="0.7999799847602844"/>
        <bgColor indexed="64"/>
      </patternFill>
    </fill>
  </fills>
  <borders count="2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thin"/>
      <bottom>
        <color indexed="63"/>
      </bottom>
    </border>
    <border>
      <left/>
      <right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0" borderId="0" applyNumberFormat="0" applyBorder="0" applyAlignment="0" applyProtection="0"/>
    <xf numFmtId="0" fontId="3" fillId="2" borderId="0" applyNumberFormat="0" applyBorder="0" applyAlignment="0" applyProtection="0"/>
    <xf numFmtId="0" fontId="3" fillId="13" borderId="0" applyNumberFormat="0" applyBorder="0" applyAlignment="0" applyProtection="0"/>
    <xf numFmtId="0" fontId="4" fillId="6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5" borderId="0" applyNumberFormat="0" applyBorder="0" applyAlignment="0" applyProtection="0"/>
    <xf numFmtId="0" fontId="4" fillId="3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5" fillId="10" borderId="0" applyNumberFormat="0" applyBorder="0" applyAlignment="0" applyProtection="0"/>
    <xf numFmtId="0" fontId="0" fillId="4" borderId="1" applyNumberFormat="0" applyFont="0" applyAlignment="0" applyProtection="0"/>
    <xf numFmtId="0" fontId="6" fillId="22" borderId="2" applyNumberFormat="0" applyAlignment="0" applyProtection="0"/>
    <xf numFmtId="0" fontId="7" fillId="23" borderId="3" applyNumberFormat="0" applyAlignment="0" applyProtection="0"/>
    <xf numFmtId="0" fontId="9" fillId="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1" borderId="2" applyNumberFormat="0" applyAlignment="0" applyProtection="0"/>
    <xf numFmtId="0" fontId="4" fillId="24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4" borderId="0" applyNumberFormat="0" applyBorder="0" applyAlignment="0" applyProtection="0"/>
    <xf numFmtId="0" fontId="17" fillId="26" borderId="7" applyNumberFormat="0" applyAlignment="0" applyProtection="0"/>
    <xf numFmtId="0" fontId="30" fillId="26" borderId="2" applyNumberFormat="0" applyAlignment="0" applyProtection="0"/>
    <xf numFmtId="0" fontId="15" fillId="0" borderId="8" applyNumberFormat="0" applyFill="0" applyAlignment="0" applyProtection="0"/>
    <xf numFmtId="0" fontId="5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10" applyNumberFormat="0" applyFill="0" applyAlignment="0" applyProtection="0"/>
    <xf numFmtId="0" fontId="34" fillId="0" borderId="11" applyNumberFormat="0" applyFill="0" applyAlignment="0" applyProtection="0"/>
    <xf numFmtId="0" fontId="34" fillId="0" borderId="0" applyNumberFormat="0" applyFill="0" applyBorder="0" applyAlignment="0" applyProtection="0"/>
    <xf numFmtId="0" fontId="16" fillId="11" borderId="0" applyNumberFormat="0" applyBorder="0" applyAlignment="0" applyProtection="0"/>
    <xf numFmtId="0" fontId="35" fillId="11" borderId="0" applyNumberFormat="0" applyBorder="0" applyAlignment="0" applyProtection="0"/>
    <xf numFmtId="0" fontId="21" fillId="0" borderId="0">
      <alignment/>
      <protection/>
    </xf>
    <xf numFmtId="0" fontId="0" fillId="4" borderId="1" applyNumberFormat="0" applyFont="0" applyAlignment="0" applyProtection="0"/>
    <xf numFmtId="0" fontId="17" fillId="22" borderId="7" applyNumberFormat="0" applyAlignment="0" applyProtection="0"/>
    <xf numFmtId="9" fontId="1" fillId="0" borderId="0" applyFont="0" applyFill="0" applyBorder="0" applyAlignment="0" applyProtection="0"/>
    <xf numFmtId="0" fontId="36" fillId="0" borderId="12" applyNumberFormat="0" applyFill="0" applyAlignment="0" applyProtection="0"/>
    <xf numFmtId="0" fontId="18" fillId="0" borderId="0" applyNumberFormat="0" applyFill="0" applyBorder="0" applyAlignment="0" applyProtection="0"/>
    <xf numFmtId="0" fontId="7" fillId="23" borderId="3" applyNumberFormat="0" applyAlignment="0" applyProtection="0"/>
    <xf numFmtId="0" fontId="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3" applyNumberFormat="0" applyFill="0" applyAlignment="0" applyProtection="0"/>
    <xf numFmtId="0" fontId="20" fillId="0" borderId="14" applyNumberFormat="0" applyFill="0" applyAlignment="0" applyProtection="0"/>
    <xf numFmtId="0" fontId="14" fillId="5" borderId="2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294">
    <xf numFmtId="0" fontId="0" fillId="0" borderId="0" xfId="0" applyNumberForma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horizontal="left" wrapText="1"/>
      <protection/>
    </xf>
    <xf numFmtId="0" fontId="26" fillId="0" borderId="0" xfId="0" applyNumberFormat="1" applyFont="1" applyFill="1" applyBorder="1" applyAlignment="1" applyProtection="1">
      <alignment wrapText="1"/>
      <protection/>
    </xf>
    <xf numFmtId="0" fontId="25" fillId="0" borderId="15" xfId="0" applyFont="1" applyBorder="1" applyAlignment="1" quotePrefix="1">
      <alignment horizontal="left" wrapText="1"/>
    </xf>
    <xf numFmtId="0" fontId="25" fillId="0" borderId="16" xfId="0" applyFont="1" applyBorder="1" applyAlignment="1" quotePrefix="1">
      <alignment horizontal="left" wrapText="1"/>
    </xf>
    <xf numFmtId="0" fontId="25" fillId="0" borderId="16" xfId="0" applyFont="1" applyBorder="1" applyAlignment="1" quotePrefix="1">
      <alignment horizontal="center" wrapText="1"/>
    </xf>
    <xf numFmtId="0" fontId="25" fillId="0" borderId="16" xfId="0" applyNumberFormat="1" applyFont="1" applyFill="1" applyBorder="1" applyAlignment="1" applyProtection="1" quotePrefix="1">
      <alignment horizontal="left"/>
      <protection/>
    </xf>
    <xf numFmtId="0" fontId="23" fillId="0" borderId="17" xfId="0" applyNumberFormat="1" applyFont="1" applyFill="1" applyBorder="1" applyAlignment="1" applyProtection="1">
      <alignment horizontal="center" wrapText="1"/>
      <protection/>
    </xf>
    <xf numFmtId="0" fontId="23" fillId="0" borderId="17" xfId="0" applyNumberFormat="1" applyFont="1" applyFill="1" applyBorder="1" applyAlignment="1" applyProtection="1">
      <alignment horizontal="center" vertical="center" wrapText="1"/>
      <protection/>
    </xf>
    <xf numFmtId="0" fontId="23" fillId="0" borderId="18" xfId="0" applyFont="1" applyBorder="1" applyAlignment="1">
      <alignment horizontal="center" vertical="center" wrapText="1"/>
    </xf>
    <xf numFmtId="0" fontId="21" fillId="0" borderId="16" xfId="0" applyNumberFormat="1" applyFont="1" applyFill="1" applyBorder="1" applyAlignment="1" applyProtection="1">
      <alignment/>
      <protection/>
    </xf>
    <xf numFmtId="3" fontId="25" fillId="0" borderId="17" xfId="0" applyNumberFormat="1" applyFont="1" applyBorder="1" applyAlignment="1">
      <alignment horizontal="right"/>
    </xf>
    <xf numFmtId="0" fontId="27" fillId="0" borderId="16" xfId="0" applyNumberFormat="1" applyFont="1" applyFill="1" applyBorder="1" applyAlignment="1" applyProtection="1">
      <alignment wrapText="1"/>
      <protection/>
    </xf>
    <xf numFmtId="0" fontId="25" fillId="0" borderId="16" xfId="0" applyFont="1" applyBorder="1" applyAlignment="1" quotePrefix="1">
      <alignment horizontal="left"/>
    </xf>
    <xf numFmtId="0" fontId="25" fillId="0" borderId="16" xfId="0" applyNumberFormat="1" applyFont="1" applyFill="1" applyBorder="1" applyAlignment="1" applyProtection="1">
      <alignment wrapText="1"/>
      <protection/>
    </xf>
    <xf numFmtId="0" fontId="27" fillId="0" borderId="16" xfId="0" applyNumberFormat="1" applyFont="1" applyFill="1" applyBorder="1" applyAlignment="1" applyProtection="1">
      <alignment horizontal="center" wrapText="1"/>
      <protection/>
    </xf>
    <xf numFmtId="0" fontId="26" fillId="0" borderId="17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 quotePrefix="1">
      <alignment horizontal="left" wrapText="1"/>
      <protection/>
    </xf>
    <xf numFmtId="0" fontId="22" fillId="0" borderId="0" xfId="0" applyNumberFormat="1" applyFont="1" applyFill="1" applyBorder="1" applyAlignment="1" applyProtection="1">
      <alignment horizontal="center"/>
      <protection/>
    </xf>
    <xf numFmtId="0" fontId="23" fillId="0" borderId="0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left"/>
    </xf>
    <xf numFmtId="3" fontId="37" fillId="0" borderId="0" xfId="87" applyNumberFormat="1" applyFont="1" applyFill="1" applyAlignment="1" quotePrefix="1">
      <alignment horizontal="left" vertical="center"/>
      <protection/>
    </xf>
    <xf numFmtId="0" fontId="38" fillId="0" borderId="0" xfId="0" applyFont="1" applyAlignment="1">
      <alignment/>
    </xf>
    <xf numFmtId="0" fontId="38" fillId="0" borderId="0" xfId="0" applyFont="1" applyBorder="1" applyAlignment="1">
      <alignment/>
    </xf>
    <xf numFmtId="3" fontId="37" fillId="0" borderId="0" xfId="0" applyNumberFormat="1" applyFont="1" applyFill="1" applyAlignment="1">
      <alignment horizontal="left" vertical="center"/>
    </xf>
    <xf numFmtId="0" fontId="39" fillId="0" borderId="0" xfId="87" applyNumberFormat="1" applyFont="1" applyFill="1" applyAlignment="1">
      <alignment vertical="center"/>
      <protection/>
    </xf>
    <xf numFmtId="3" fontId="40" fillId="0" borderId="0" xfId="87" applyNumberFormat="1" applyFont="1" applyFill="1" applyBorder="1" applyAlignment="1" quotePrefix="1">
      <alignment horizontal="center" vertical="center" wrapText="1"/>
      <protection/>
    </xf>
    <xf numFmtId="3" fontId="40" fillId="0" borderId="0" xfId="87" applyNumberFormat="1" applyFont="1" applyFill="1" applyBorder="1" applyAlignment="1">
      <alignment horizontal="center" vertical="center" wrapText="1"/>
      <protection/>
    </xf>
    <xf numFmtId="3" fontId="40" fillId="0" borderId="17" xfId="87" applyNumberFormat="1" applyFont="1" applyFill="1" applyBorder="1" applyAlignment="1" quotePrefix="1">
      <alignment horizontal="center" vertical="center" wrapText="1"/>
      <protection/>
    </xf>
    <xf numFmtId="3" fontId="40" fillId="0" borderId="17" xfId="87" applyNumberFormat="1" applyFont="1" applyFill="1" applyBorder="1" applyAlignment="1">
      <alignment horizontal="center" vertical="center" wrapText="1"/>
      <protection/>
    </xf>
    <xf numFmtId="0" fontId="39" fillId="0" borderId="17" xfId="0" applyFont="1" applyBorder="1" applyAlignment="1">
      <alignment horizontal="center" vertical="center"/>
    </xf>
    <xf numFmtId="0" fontId="40" fillId="0" borderId="17" xfId="87" applyNumberFormat="1" applyFont="1" applyFill="1" applyBorder="1" applyAlignment="1">
      <alignment horizontal="center" vertical="center"/>
      <protection/>
    </xf>
    <xf numFmtId="0" fontId="39" fillId="0" borderId="17" xfId="87" applyNumberFormat="1" applyFont="1" applyFill="1" applyBorder="1" applyAlignment="1">
      <alignment vertical="center"/>
      <protection/>
    </xf>
    <xf numFmtId="4" fontId="40" fillId="0" borderId="17" xfId="87" applyNumberFormat="1" applyFont="1" applyFill="1" applyBorder="1" applyAlignment="1">
      <alignment vertical="center"/>
      <protection/>
    </xf>
    <xf numFmtId="3" fontId="39" fillId="0" borderId="17" xfId="0" applyNumberFormat="1" applyFont="1" applyBorder="1" applyAlignment="1">
      <alignment/>
    </xf>
    <xf numFmtId="0" fontId="38" fillId="0" borderId="17" xfId="0" applyFont="1" applyBorder="1" applyAlignment="1">
      <alignment/>
    </xf>
    <xf numFmtId="0" fontId="39" fillId="0" borderId="17" xfId="87" applyNumberFormat="1" applyFont="1" applyFill="1" applyBorder="1" applyAlignment="1">
      <alignment horizontal="center" vertical="center"/>
      <protection/>
    </xf>
    <xf numFmtId="0" fontId="40" fillId="0" borderId="17" xfId="87" applyNumberFormat="1" applyFont="1" applyFill="1" applyBorder="1" applyAlignment="1">
      <alignment vertical="center"/>
      <protection/>
    </xf>
    <xf numFmtId="4" fontId="40" fillId="0" borderId="17" xfId="87" applyNumberFormat="1" applyFont="1" applyFill="1" applyBorder="1" applyAlignment="1">
      <alignment vertical="center"/>
      <protection/>
    </xf>
    <xf numFmtId="4" fontId="40" fillId="0" borderId="15" xfId="87" applyNumberFormat="1" applyFont="1" applyFill="1" applyBorder="1" applyAlignment="1">
      <alignment vertical="center"/>
      <protection/>
    </xf>
    <xf numFmtId="0" fontId="38" fillId="0" borderId="19" xfId="0" applyFont="1" applyBorder="1" applyAlignment="1">
      <alignment/>
    </xf>
    <xf numFmtId="4" fontId="39" fillId="0" borderId="0" xfId="87" applyNumberFormat="1" applyFont="1" applyFill="1" applyAlignment="1">
      <alignment vertical="center"/>
      <protection/>
    </xf>
    <xf numFmtId="4" fontId="39" fillId="0" borderId="17" xfId="87" applyNumberFormat="1" applyFont="1" applyFill="1" applyBorder="1" applyAlignment="1">
      <alignment vertical="center"/>
      <protection/>
    </xf>
    <xf numFmtId="3" fontId="40" fillId="0" borderId="17" xfId="87" applyNumberFormat="1" applyFont="1" applyFill="1" applyBorder="1" applyAlignment="1">
      <alignment vertical="center"/>
      <protection/>
    </xf>
    <xf numFmtId="0" fontId="40" fillId="0" borderId="17" xfId="87" applyNumberFormat="1" applyFont="1" applyFill="1" applyBorder="1" applyAlignment="1">
      <alignment horizontal="center" vertical="center"/>
      <protection/>
    </xf>
    <xf numFmtId="3" fontId="40" fillId="0" borderId="17" xfId="87" applyNumberFormat="1" applyFont="1" applyFill="1" applyBorder="1" applyAlignment="1">
      <alignment vertical="center"/>
      <protection/>
    </xf>
    <xf numFmtId="0" fontId="38" fillId="0" borderId="20" xfId="0" applyFont="1" applyBorder="1" applyAlignment="1">
      <alignment/>
    </xf>
    <xf numFmtId="3" fontId="37" fillId="0" borderId="17" xfId="0" applyNumberFormat="1" applyFont="1" applyFill="1" applyBorder="1" applyAlignment="1">
      <alignment horizontal="left" vertical="center"/>
    </xf>
    <xf numFmtId="3" fontId="43" fillId="0" borderId="0" xfId="0" applyNumberFormat="1" applyFont="1" applyBorder="1" applyAlignment="1" quotePrefix="1">
      <alignment horizontal="left"/>
    </xf>
    <xf numFmtId="3" fontId="42" fillId="0" borderId="0" xfId="0" applyNumberFormat="1" applyFont="1" applyBorder="1" applyAlignment="1">
      <alignment/>
    </xf>
    <xf numFmtId="3" fontId="42" fillId="0" borderId="0" xfId="0" applyNumberFormat="1" applyFont="1" applyAlignment="1">
      <alignment/>
    </xf>
    <xf numFmtId="3" fontId="38" fillId="0" borderId="0" xfId="0" applyNumberFormat="1" applyFont="1" applyBorder="1" applyAlignment="1">
      <alignment/>
    </xf>
    <xf numFmtId="0" fontId="42" fillId="0" borderId="0" xfId="0" applyNumberFormat="1" applyFont="1" applyAlignment="1">
      <alignment horizontal="center"/>
    </xf>
    <xf numFmtId="0" fontId="42" fillId="0" borderId="0" xfId="0" applyNumberFormat="1" applyFont="1" applyAlignment="1">
      <alignment/>
    </xf>
    <xf numFmtId="3" fontId="42" fillId="0" borderId="0" xfId="0" applyNumberFormat="1" applyFont="1" applyAlignment="1">
      <alignment wrapText="1"/>
    </xf>
    <xf numFmtId="3" fontId="44" fillId="0" borderId="0" xfId="0" applyNumberFormat="1" applyFont="1" applyBorder="1" applyAlignment="1">
      <alignment/>
    </xf>
    <xf numFmtId="0" fontId="43" fillId="0" borderId="20" xfId="0" applyNumberFormat="1" applyFont="1" applyBorder="1" applyAlignment="1">
      <alignment horizontal="center"/>
    </xf>
    <xf numFmtId="3" fontId="42" fillId="0" borderId="20" xfId="0" applyNumberFormat="1" applyFont="1" applyBorder="1" applyAlignment="1">
      <alignment/>
    </xf>
    <xf numFmtId="0" fontId="46" fillId="0" borderId="17" xfId="0" applyNumberFormat="1" applyFont="1" applyBorder="1" applyAlignment="1">
      <alignment horizontal="center" vertical="center"/>
    </xf>
    <xf numFmtId="0" fontId="47" fillId="0" borderId="17" xfId="0" applyNumberFormat="1" applyFont="1" applyBorder="1" applyAlignment="1" quotePrefix="1">
      <alignment horizontal="left" vertical="center"/>
    </xf>
    <xf numFmtId="3" fontId="40" fillId="0" borderId="20" xfId="87" applyNumberFormat="1" applyFont="1" applyFill="1" applyBorder="1" applyAlignment="1" quotePrefix="1">
      <alignment horizontal="center" vertical="center" wrapText="1"/>
      <protection/>
    </xf>
    <xf numFmtId="4" fontId="39" fillId="0" borderId="20" xfId="87" applyNumberFormat="1" applyFont="1" applyFill="1" applyBorder="1" applyAlignment="1">
      <alignment vertical="center"/>
      <protection/>
    </xf>
    <xf numFmtId="3" fontId="44" fillId="0" borderId="20" xfId="0" applyNumberFormat="1" applyFont="1" applyBorder="1" applyAlignment="1">
      <alignment horizontal="center" vertical="center" wrapText="1" readingOrder="1"/>
    </xf>
    <xf numFmtId="3" fontId="43" fillId="0" borderId="0" xfId="0" applyNumberFormat="1" applyFont="1" applyBorder="1" applyAlignment="1">
      <alignment horizontal="left"/>
    </xf>
    <xf numFmtId="0" fontId="52" fillId="0" borderId="0" xfId="0" applyNumberFormat="1" applyFont="1" applyFill="1" applyBorder="1" applyAlignment="1" applyProtection="1">
      <alignment/>
      <protection/>
    </xf>
    <xf numFmtId="3" fontId="50" fillId="0" borderId="0" xfId="87" applyNumberFormat="1" applyFont="1" applyFill="1" applyBorder="1" applyAlignment="1">
      <alignment vertical="center"/>
      <protection/>
    </xf>
    <xf numFmtId="0" fontId="53" fillId="0" borderId="0" xfId="0" applyFont="1" applyAlignment="1">
      <alignment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3" fontId="51" fillId="0" borderId="0" xfId="0" applyNumberFormat="1" applyFont="1" applyBorder="1" applyAlignment="1">
      <alignment horizontal="left"/>
    </xf>
    <xf numFmtId="0" fontId="49" fillId="0" borderId="0" xfId="0" applyFont="1" applyFill="1" applyBorder="1" applyAlignment="1">
      <alignment horizontal="left" vertical="center" wrapText="1"/>
    </xf>
    <xf numFmtId="4" fontId="39" fillId="0" borderId="0" xfId="87" applyNumberFormat="1" applyFont="1" applyFill="1" applyBorder="1" applyAlignment="1">
      <alignment vertical="center"/>
      <protection/>
    </xf>
    <xf numFmtId="3" fontId="44" fillId="0" borderId="0" xfId="0" applyNumberFormat="1" applyFont="1" applyBorder="1" applyAlignment="1">
      <alignment horizontal="center" vertical="center" wrapText="1" readingOrder="1"/>
    </xf>
    <xf numFmtId="0" fontId="38" fillId="0" borderId="21" xfId="0" applyFont="1" applyBorder="1" applyAlignment="1">
      <alignment/>
    </xf>
    <xf numFmtId="0" fontId="39" fillId="0" borderId="22" xfId="0" applyFont="1" applyBorder="1" applyAlignment="1">
      <alignment horizontal="center" vertical="center"/>
    </xf>
    <xf numFmtId="3" fontId="40" fillId="0" borderId="19" xfId="0" applyNumberFormat="1" applyFont="1" applyBorder="1" applyAlignment="1">
      <alignment vertical="center"/>
    </xf>
    <xf numFmtId="0" fontId="39" fillId="0" borderId="20" xfId="0" applyFont="1" applyBorder="1" applyAlignment="1">
      <alignment horizontal="center" vertical="center"/>
    </xf>
    <xf numFmtId="3" fontId="40" fillId="0" borderId="20" xfId="0" applyNumberFormat="1" applyFont="1" applyBorder="1" applyAlignment="1">
      <alignment horizontal="center" vertical="center" wrapText="1" readingOrder="1"/>
    </xf>
    <xf numFmtId="3" fontId="40" fillId="0" borderId="20" xfId="87" applyNumberFormat="1" applyFont="1" applyFill="1" applyBorder="1" applyAlignment="1">
      <alignment horizontal="center" vertical="center" wrapText="1"/>
      <protection/>
    </xf>
    <xf numFmtId="3" fontId="45" fillId="0" borderId="20" xfId="0" applyNumberFormat="1" applyFont="1" applyBorder="1" applyAlignment="1">
      <alignment horizontal="center" vertical="center" wrapText="1"/>
    </xf>
    <xf numFmtId="0" fontId="47" fillId="0" borderId="19" xfId="0" applyNumberFormat="1" applyFont="1" applyBorder="1" applyAlignment="1" quotePrefix="1">
      <alignment horizontal="left" vertical="center"/>
    </xf>
    <xf numFmtId="0" fontId="46" fillId="0" borderId="23" xfId="0" applyNumberFormat="1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0" fillId="0" borderId="17" xfId="0" applyNumberFormat="1" applyFill="1" applyBorder="1" applyAlignment="1" applyProtection="1">
      <alignment/>
      <protection/>
    </xf>
    <xf numFmtId="0" fontId="43" fillId="0" borderId="0" xfId="0" applyNumberFormat="1" applyFont="1" applyBorder="1" applyAlignment="1">
      <alignment horizontal="center"/>
    </xf>
    <xf numFmtId="0" fontId="0" fillId="0" borderId="0" xfId="0" applyNumberFormat="1" applyFont="1" applyFill="1" applyBorder="1" applyAlignment="1" applyProtection="1">
      <alignment/>
      <protection/>
    </xf>
    <xf numFmtId="0" fontId="57" fillId="0" borderId="17" xfId="0" applyFont="1" applyFill="1" applyBorder="1" applyAlignment="1">
      <alignment horizontal="left" vertical="center" wrapText="1"/>
    </xf>
    <xf numFmtId="0" fontId="58" fillId="0" borderId="17" xfId="87" applyNumberFormat="1" applyFont="1" applyFill="1" applyBorder="1" applyAlignment="1">
      <alignment horizontal="left" vertical="center" wrapText="1"/>
      <protection/>
    </xf>
    <xf numFmtId="0" fontId="40" fillId="0" borderId="17" xfId="87" applyNumberFormat="1" applyFont="1" applyFill="1" applyBorder="1" applyAlignment="1" quotePrefix="1">
      <alignment horizontal="center" vertical="center" wrapText="1"/>
      <protection/>
    </xf>
    <xf numFmtId="0" fontId="58" fillId="0" borderId="17" xfId="87" applyNumberFormat="1" applyFont="1" applyFill="1" applyBorder="1" applyAlignment="1">
      <alignment vertical="center"/>
      <protection/>
    </xf>
    <xf numFmtId="0" fontId="58" fillId="0" borderId="17" xfId="87" applyNumberFormat="1" applyFont="1" applyFill="1" applyBorder="1" applyAlignment="1">
      <alignment horizontal="left" vertical="center"/>
      <protection/>
    </xf>
    <xf numFmtId="0" fontId="58" fillId="0" borderId="17" xfId="87" applyNumberFormat="1" applyFont="1" applyFill="1" applyBorder="1" applyAlignment="1">
      <alignment horizontal="center" vertical="center"/>
      <protection/>
    </xf>
    <xf numFmtId="49" fontId="59" fillId="0" borderId="17" xfId="0" applyNumberFormat="1" applyFont="1" applyFill="1" applyBorder="1" applyAlignment="1">
      <alignment horizontal="left" vertical="center" wrapText="1"/>
    </xf>
    <xf numFmtId="0" fontId="57" fillId="27" borderId="17" xfId="0" applyFont="1" applyFill="1" applyBorder="1" applyAlignment="1">
      <alignment horizontal="left" vertical="center" wrapText="1"/>
    </xf>
    <xf numFmtId="0" fontId="41" fillId="0" borderId="17" xfId="87" applyNumberFormat="1" applyFont="1" applyFill="1" applyBorder="1" applyAlignment="1">
      <alignment horizontal="left" vertical="center" wrapText="1"/>
      <protection/>
    </xf>
    <xf numFmtId="3" fontId="58" fillId="0" borderId="17" xfId="87" applyNumberFormat="1" applyFont="1" applyFill="1" applyBorder="1" applyAlignment="1">
      <alignment horizontal="center" vertical="center" wrapText="1"/>
      <protection/>
    </xf>
    <xf numFmtId="0" fontId="41" fillId="0" borderId="17" xfId="87" applyNumberFormat="1" applyFont="1" applyFill="1" applyBorder="1" applyAlignment="1">
      <alignment vertical="center"/>
      <protection/>
    </xf>
    <xf numFmtId="49" fontId="60" fillId="0" borderId="17" xfId="0" applyNumberFormat="1" applyFont="1" applyFill="1" applyBorder="1" applyAlignment="1">
      <alignment horizontal="left" vertical="center" wrapText="1"/>
    </xf>
    <xf numFmtId="0" fontId="58" fillId="0" borderId="17" xfId="87" applyNumberFormat="1" applyFont="1" applyFill="1" applyBorder="1" applyAlignment="1">
      <alignment vertical="center"/>
      <protection/>
    </xf>
    <xf numFmtId="0" fontId="57" fillId="9" borderId="17" xfId="0" applyFont="1" applyFill="1" applyBorder="1" applyAlignment="1">
      <alignment horizontal="left" vertical="center" wrapText="1"/>
    </xf>
    <xf numFmtId="3" fontId="58" fillId="0" borderId="17" xfId="87" applyNumberFormat="1" applyFont="1" applyFill="1" applyBorder="1" applyAlignment="1">
      <alignment vertical="center"/>
      <protection/>
    </xf>
    <xf numFmtId="0" fontId="58" fillId="8" borderId="17" xfId="87" applyNumberFormat="1" applyFont="1" applyFill="1" applyBorder="1" applyAlignment="1">
      <alignment vertical="center"/>
      <protection/>
    </xf>
    <xf numFmtId="49" fontId="59" fillId="28" borderId="17" xfId="0" applyNumberFormat="1" applyFont="1" applyFill="1" applyBorder="1" applyAlignment="1">
      <alignment horizontal="left" vertical="center" wrapText="1"/>
    </xf>
    <xf numFmtId="0" fontId="61" fillId="0" borderId="17" xfId="87" applyNumberFormat="1" applyFont="1" applyFill="1" applyBorder="1" applyAlignment="1" quotePrefix="1">
      <alignment horizontal="center" vertical="center" wrapText="1"/>
      <protection/>
    </xf>
    <xf numFmtId="0" fontId="61" fillId="0" borderId="17" xfId="87" applyNumberFormat="1" applyFont="1" applyFill="1" applyBorder="1" applyAlignment="1">
      <alignment horizontal="center" vertical="center" wrapText="1"/>
      <protection/>
    </xf>
    <xf numFmtId="3" fontId="61" fillId="0" borderId="17" xfId="87" applyNumberFormat="1" applyFont="1" applyFill="1" applyBorder="1" applyAlignment="1" quotePrefix="1">
      <alignment horizontal="center" vertical="center" wrapText="1"/>
      <protection/>
    </xf>
    <xf numFmtId="3" fontId="61" fillId="0" borderId="17" xfId="87" applyNumberFormat="1" applyFont="1" applyFill="1" applyBorder="1" applyAlignment="1">
      <alignment horizontal="center" vertical="center" wrapText="1"/>
      <protection/>
    </xf>
    <xf numFmtId="0" fontId="62" fillId="0" borderId="17" xfId="0" applyNumberFormat="1" applyFont="1" applyFill="1" applyBorder="1" applyAlignment="1" applyProtection="1">
      <alignment/>
      <protection/>
    </xf>
    <xf numFmtId="0" fontId="58" fillId="0" borderId="17" xfId="87" applyNumberFormat="1" applyFont="1" applyFill="1" applyBorder="1" applyAlignment="1">
      <alignment horizontal="center" vertical="center"/>
      <protection/>
    </xf>
    <xf numFmtId="0" fontId="41" fillId="0" borderId="17" xfId="87" applyNumberFormat="1" applyFont="1" applyFill="1" applyBorder="1" applyAlignment="1">
      <alignment horizontal="center" vertical="center"/>
      <protection/>
    </xf>
    <xf numFmtId="3" fontId="58" fillId="0" borderId="17" xfId="0" applyNumberFormat="1" applyFont="1" applyBorder="1" applyAlignment="1">
      <alignment vertical="center"/>
    </xf>
    <xf numFmtId="0" fontId="58" fillId="27" borderId="17" xfId="0" applyNumberFormat="1" applyFont="1" applyFill="1" applyBorder="1" applyAlignment="1">
      <alignment horizontal="center" vertical="center"/>
    </xf>
    <xf numFmtId="0" fontId="58" fillId="27" borderId="17" xfId="0" applyNumberFormat="1" applyFont="1" applyFill="1" applyBorder="1" applyAlignment="1">
      <alignment horizontal="left" vertical="center"/>
    </xf>
    <xf numFmtId="0" fontId="58" fillId="0" borderId="17" xfId="0" applyNumberFormat="1" applyFont="1" applyFill="1" applyBorder="1" applyAlignment="1">
      <alignment horizontal="center" vertical="center"/>
    </xf>
    <xf numFmtId="0" fontId="57" fillId="9" borderId="17" xfId="0" applyFont="1" applyFill="1" applyBorder="1" applyAlignment="1">
      <alignment horizontal="left" vertical="center" wrapText="1"/>
    </xf>
    <xf numFmtId="0" fontId="57" fillId="22" borderId="17" xfId="0" applyFont="1" applyFill="1" applyBorder="1" applyAlignment="1">
      <alignment horizontal="center" vertical="center"/>
    </xf>
    <xf numFmtId="0" fontId="57" fillId="0" borderId="17" xfId="0" applyFont="1" applyFill="1" applyBorder="1" applyAlignment="1">
      <alignment horizontal="left" vertical="center" wrapText="1"/>
    </xf>
    <xf numFmtId="0" fontId="41" fillId="0" borderId="17" xfId="87" applyNumberFormat="1" applyFont="1" applyFill="1" applyBorder="1" applyAlignment="1">
      <alignment vertical="center"/>
      <protection/>
    </xf>
    <xf numFmtId="0" fontId="58" fillId="0" borderId="17" xfId="87" applyNumberFormat="1" applyFont="1" applyFill="1" applyBorder="1" applyAlignment="1">
      <alignment horizontal="left" vertical="center"/>
      <protection/>
    </xf>
    <xf numFmtId="0" fontId="57" fillId="0" borderId="17" xfId="0" applyFont="1" applyFill="1" applyBorder="1" applyAlignment="1">
      <alignment horizontal="center" vertical="center"/>
    </xf>
    <xf numFmtId="0" fontId="56" fillId="0" borderId="17" xfId="0" applyFont="1" applyFill="1" applyBorder="1" applyAlignment="1">
      <alignment horizontal="left" vertical="center" wrapText="1"/>
    </xf>
    <xf numFmtId="0" fontId="56" fillId="0" borderId="17" xfId="0" applyFont="1" applyBorder="1" applyAlignment="1">
      <alignment horizontal="center" vertical="center"/>
    </xf>
    <xf numFmtId="0" fontId="57" fillId="27" borderId="17" xfId="0" applyFont="1" applyFill="1" applyBorder="1" applyAlignment="1">
      <alignment horizontal="left" vertical="center" wrapText="1"/>
    </xf>
    <xf numFmtId="0" fontId="57" fillId="0" borderId="17" xfId="0" applyFont="1" applyBorder="1" applyAlignment="1">
      <alignment horizontal="center" vertical="center"/>
    </xf>
    <xf numFmtId="0" fontId="58" fillId="0" borderId="17" xfId="87" applyNumberFormat="1" applyFont="1" applyFill="1" applyBorder="1" applyAlignment="1">
      <alignment vertical="center"/>
      <protection/>
    </xf>
    <xf numFmtId="0" fontId="57" fillId="22" borderId="17" xfId="0" applyFont="1" applyFill="1" applyBorder="1" applyAlignment="1">
      <alignment horizontal="center" vertical="center"/>
    </xf>
    <xf numFmtId="0" fontId="57" fillId="27" borderId="17" xfId="0" applyFont="1" applyFill="1" applyBorder="1" applyAlignment="1">
      <alignment horizontal="center" vertical="center"/>
    </xf>
    <xf numFmtId="0" fontId="58" fillId="0" borderId="17" xfId="0" applyNumberFormat="1" applyFont="1" applyBorder="1" applyAlignment="1">
      <alignment horizontal="center" vertical="center" wrapText="1"/>
    </xf>
    <xf numFmtId="0" fontId="61" fillId="0" borderId="17" xfId="0" applyNumberFormat="1" applyFont="1" applyBorder="1" applyAlignment="1">
      <alignment horizontal="center" vertical="center" wrapText="1"/>
    </xf>
    <xf numFmtId="3" fontId="63" fillId="0" borderId="17" xfId="0" applyNumberFormat="1" applyFont="1" applyBorder="1" applyAlignment="1">
      <alignment horizontal="center" vertical="center" wrapText="1"/>
    </xf>
    <xf numFmtId="3" fontId="61" fillId="0" borderId="17" xfId="0" applyNumberFormat="1" applyFont="1" applyBorder="1" applyAlignment="1">
      <alignment horizontal="center" vertical="center" wrapText="1" readingOrder="1"/>
    </xf>
    <xf numFmtId="179" fontId="61" fillId="0" borderId="17" xfId="0" applyNumberFormat="1" applyFont="1" applyBorder="1" applyAlignment="1">
      <alignment horizontal="center" vertical="center" wrapText="1" readingOrder="1"/>
    </xf>
    <xf numFmtId="3" fontId="64" fillId="0" borderId="17" xfId="0" applyNumberFormat="1" applyFont="1" applyBorder="1" applyAlignment="1">
      <alignment horizontal="right"/>
    </xf>
    <xf numFmtId="3" fontId="64" fillId="0" borderId="17" xfId="0" applyNumberFormat="1" applyFont="1" applyFill="1" applyBorder="1" applyAlignment="1" applyProtection="1">
      <alignment horizontal="right" wrapText="1"/>
      <protection/>
    </xf>
    <xf numFmtId="3" fontId="64" fillId="0" borderId="15" xfId="0" applyNumberFormat="1" applyFont="1" applyBorder="1" applyAlignment="1">
      <alignment horizontal="right"/>
    </xf>
    <xf numFmtId="1" fontId="54" fillId="29" borderId="17" xfId="0" applyNumberFormat="1" applyFont="1" applyFill="1" applyBorder="1" applyAlignment="1">
      <alignment horizontal="right" vertical="top" wrapText="1"/>
    </xf>
    <xf numFmtId="1" fontId="54" fillId="29" borderId="17" xfId="0" applyNumberFormat="1" applyFont="1" applyFill="1" applyBorder="1" applyAlignment="1">
      <alignment horizontal="left" wrapText="1"/>
    </xf>
    <xf numFmtId="0" fontId="54" fillId="0" borderId="17" xfId="0" applyFont="1" applyBorder="1" applyAlignment="1">
      <alignment vertical="center" wrapText="1"/>
    </xf>
    <xf numFmtId="0" fontId="22" fillId="0" borderId="17" xfId="0" applyNumberFormat="1" applyFont="1" applyFill="1" applyBorder="1" applyAlignment="1" applyProtection="1">
      <alignment/>
      <protection/>
    </xf>
    <xf numFmtId="1" fontId="54" fillId="0" borderId="17" xfId="0" applyNumberFormat="1" applyFont="1" applyFill="1" applyBorder="1" applyAlignment="1">
      <alignment horizontal="right" vertical="top" wrapText="1"/>
    </xf>
    <xf numFmtId="1" fontId="54" fillId="0" borderId="17" xfId="0" applyNumberFormat="1" applyFont="1" applyFill="1" applyBorder="1" applyAlignment="1">
      <alignment horizontal="left" wrapText="1"/>
    </xf>
    <xf numFmtId="0" fontId="22" fillId="0" borderId="17" xfId="0" applyNumberFormat="1" applyFont="1" applyFill="1" applyBorder="1" applyAlignment="1" applyProtection="1">
      <alignment vertical="center"/>
      <protection/>
    </xf>
    <xf numFmtId="0" fontId="55" fillId="0" borderId="17" xfId="0" applyFont="1" applyBorder="1" applyAlignment="1">
      <alignment horizontal="center" vertical="center"/>
    </xf>
    <xf numFmtId="0" fontId="55" fillId="0" borderId="17" xfId="0" applyFont="1" applyBorder="1" applyAlignment="1">
      <alignment vertical="center"/>
    </xf>
    <xf numFmtId="1" fontId="65" fillId="29" borderId="17" xfId="0" applyNumberFormat="1" applyFont="1" applyFill="1" applyBorder="1" applyAlignment="1">
      <alignment horizontal="left" wrapText="1"/>
    </xf>
    <xf numFmtId="0" fontId="65" fillId="0" borderId="17" xfId="0" applyFont="1" applyBorder="1" applyAlignment="1">
      <alignment vertical="center" wrapText="1"/>
    </xf>
    <xf numFmtId="1" fontId="66" fillId="0" borderId="17" xfId="0" applyNumberFormat="1" applyFont="1" applyBorder="1" applyAlignment="1">
      <alignment horizontal="left" wrapText="1"/>
    </xf>
    <xf numFmtId="3" fontId="66" fillId="0" borderId="17" xfId="0" applyNumberFormat="1" applyFont="1" applyBorder="1" applyAlignment="1">
      <alignment horizontal="center" vertical="center" wrapText="1"/>
    </xf>
    <xf numFmtId="3" fontId="66" fillId="0" borderId="17" xfId="0" applyNumberFormat="1" applyFont="1" applyBorder="1" applyAlignment="1">
      <alignment/>
    </xf>
    <xf numFmtId="3" fontId="66" fillId="0" borderId="17" xfId="0" applyNumberFormat="1" applyFont="1" applyFill="1" applyBorder="1" applyAlignment="1">
      <alignment wrapText="1"/>
    </xf>
    <xf numFmtId="3" fontId="66" fillId="0" borderId="17" xfId="0" applyNumberFormat="1" applyFont="1" applyBorder="1" applyAlignment="1">
      <alignment horizontal="right" vertical="center" wrapText="1"/>
    </xf>
    <xf numFmtId="3" fontId="66" fillId="0" borderId="17" xfId="0" applyNumberFormat="1" applyFont="1" applyBorder="1" applyAlignment="1">
      <alignment wrapText="1"/>
    </xf>
    <xf numFmtId="3" fontId="66" fillId="0" borderId="17" xfId="0" applyNumberFormat="1" applyFont="1" applyFill="1" applyBorder="1" applyAlignment="1">
      <alignment horizontal="center" vertical="center" wrapText="1"/>
    </xf>
    <xf numFmtId="3" fontId="66" fillId="0" borderId="17" xfId="0" applyNumberFormat="1" applyFont="1" applyBorder="1" applyAlignment="1">
      <alignment vertical="center" wrapText="1"/>
    </xf>
    <xf numFmtId="3" fontId="67" fillId="0" borderId="17" xfId="0" applyNumberFormat="1" applyFont="1" applyFill="1" applyBorder="1" applyAlignment="1" applyProtection="1">
      <alignment/>
      <protection/>
    </xf>
    <xf numFmtId="3" fontId="66" fillId="0" borderId="17" xfId="0" applyNumberFormat="1" applyFont="1" applyBorder="1" applyAlignment="1">
      <alignment/>
    </xf>
    <xf numFmtId="3" fontId="53" fillId="0" borderId="17" xfId="0" applyNumberFormat="1" applyFont="1" applyBorder="1" applyAlignment="1">
      <alignment/>
    </xf>
    <xf numFmtId="3" fontId="66" fillId="0" borderId="17" xfId="0" applyNumberFormat="1" applyFont="1" applyFill="1" applyBorder="1" applyAlignment="1">
      <alignment/>
    </xf>
    <xf numFmtId="0" fontId="67" fillId="0" borderId="17" xfId="0" applyNumberFormat="1" applyFont="1" applyFill="1" applyBorder="1" applyAlignment="1" applyProtection="1">
      <alignment horizontal="left"/>
      <protection/>
    </xf>
    <xf numFmtId="1" fontId="53" fillId="0" borderId="17" xfId="0" applyNumberFormat="1" applyFont="1" applyBorder="1" applyAlignment="1">
      <alignment wrapText="1"/>
    </xf>
    <xf numFmtId="0" fontId="26" fillId="0" borderId="17" xfId="0" applyNumberFormat="1" applyFont="1" applyFill="1" applyBorder="1" applyAlignment="1" applyProtection="1">
      <alignment vertical="center" wrapText="1"/>
      <protection/>
    </xf>
    <xf numFmtId="0" fontId="26" fillId="0" borderId="17" xfId="0" applyNumberFormat="1" applyFont="1" applyFill="1" applyBorder="1" applyAlignment="1" applyProtection="1">
      <alignment horizontal="center" vertical="center" wrapText="1"/>
      <protection/>
    </xf>
    <xf numFmtId="0" fontId="26" fillId="0" borderId="17" xfId="0" applyNumberFormat="1" applyFont="1" applyFill="1" applyBorder="1" applyAlignment="1" applyProtection="1">
      <alignment horizontal="left" vertical="center" wrapText="1"/>
      <protection/>
    </xf>
    <xf numFmtId="0" fontId="68" fillId="0" borderId="17" xfId="0" applyFont="1" applyBorder="1" applyAlignment="1">
      <alignment horizontal="right"/>
    </xf>
    <xf numFmtId="3" fontId="68" fillId="0" borderId="17" xfId="0" applyNumberFormat="1" applyFont="1" applyBorder="1" applyAlignment="1">
      <alignment horizontal="center" vertical="center" wrapText="1"/>
    </xf>
    <xf numFmtId="3" fontId="68" fillId="0" borderId="17" xfId="0" applyNumberFormat="1" applyFont="1" applyBorder="1" applyAlignment="1">
      <alignment/>
    </xf>
    <xf numFmtId="1" fontId="68" fillId="0" borderId="17" xfId="0" applyNumberFormat="1" applyFont="1" applyBorder="1" applyAlignment="1">
      <alignment wrapText="1"/>
    </xf>
    <xf numFmtId="0" fontId="46" fillId="0" borderId="17" xfId="0" applyFont="1" applyBorder="1" applyAlignment="1">
      <alignment/>
    </xf>
    <xf numFmtId="0" fontId="46" fillId="0" borderId="0" xfId="0" applyFont="1" applyAlignment="1">
      <alignment/>
    </xf>
    <xf numFmtId="0" fontId="46" fillId="0" borderId="0" xfId="0" applyFont="1" applyBorder="1" applyAlignment="1">
      <alignment/>
    </xf>
    <xf numFmtId="0" fontId="46" fillId="0" borderId="0" xfId="0" applyFont="1" applyAlignment="1">
      <alignment/>
    </xf>
    <xf numFmtId="0" fontId="46" fillId="0" borderId="19" xfId="0" applyFont="1" applyBorder="1" applyAlignment="1">
      <alignment/>
    </xf>
    <xf numFmtId="0" fontId="46" fillId="0" borderId="0" xfId="0" applyFont="1" applyBorder="1" applyAlignment="1">
      <alignment/>
    </xf>
    <xf numFmtId="3" fontId="47" fillId="0" borderId="17" xfId="87" applyNumberFormat="1" applyFont="1" applyFill="1" applyBorder="1" applyAlignment="1">
      <alignment horizontal="center" vertical="center" wrapText="1"/>
      <protection/>
    </xf>
    <xf numFmtId="3" fontId="46" fillId="0" borderId="17" xfId="0" applyNumberFormat="1" applyFont="1" applyBorder="1" applyAlignment="1">
      <alignment/>
    </xf>
    <xf numFmtId="3" fontId="43" fillId="0" borderId="17" xfId="0" applyNumberFormat="1" applyFont="1" applyBorder="1" applyAlignment="1">
      <alignment horizontal="center" vertical="center" wrapText="1"/>
    </xf>
    <xf numFmtId="3" fontId="47" fillId="0" borderId="17" xfId="0" applyNumberFormat="1" applyFont="1" applyBorder="1" applyAlignment="1">
      <alignment horizontal="center" vertical="center" wrapText="1" readingOrder="1"/>
    </xf>
    <xf numFmtId="3" fontId="58" fillId="0" borderId="17" xfId="87" applyNumberFormat="1" applyFont="1" applyFill="1" applyBorder="1" applyAlignment="1">
      <alignment vertical="center"/>
      <protection/>
    </xf>
    <xf numFmtId="3" fontId="63" fillId="0" borderId="17" xfId="0" applyNumberFormat="1" applyFont="1" applyFill="1" applyBorder="1" applyAlignment="1">
      <alignment horizontal="center" vertical="center" wrapText="1"/>
    </xf>
    <xf numFmtId="179" fontId="61" fillId="0" borderId="17" xfId="0" applyNumberFormat="1" applyFont="1" applyFill="1" applyBorder="1" applyAlignment="1">
      <alignment horizontal="center" vertical="center" wrapText="1" readingOrder="1"/>
    </xf>
    <xf numFmtId="0" fontId="42" fillId="0" borderId="0" xfId="0" applyNumberFormat="1" applyFont="1" applyBorder="1" applyAlignment="1">
      <alignment horizontal="left"/>
    </xf>
    <xf numFmtId="0" fontId="56" fillId="0" borderId="17" xfId="0" applyFont="1" applyFill="1" applyBorder="1" applyAlignment="1">
      <alignment horizontal="center" vertical="center"/>
    </xf>
    <xf numFmtId="3" fontId="58" fillId="0" borderId="17" xfId="0" applyNumberFormat="1" applyFont="1" applyBorder="1" applyAlignment="1" quotePrefix="1">
      <alignment horizontal="center" vertical="center"/>
    </xf>
    <xf numFmtId="0" fontId="41" fillId="0" borderId="17" xfId="0" applyNumberFormat="1" applyFont="1" applyBorder="1" applyAlignment="1" quotePrefix="1">
      <alignment horizontal="center" vertical="center"/>
    </xf>
    <xf numFmtId="3" fontId="58" fillId="0" borderId="17" xfId="0" applyNumberFormat="1" applyFont="1" applyFill="1" applyBorder="1" applyAlignment="1" applyProtection="1">
      <alignment horizontal="center" vertical="center"/>
      <protection/>
    </xf>
    <xf numFmtId="0" fontId="56" fillId="0" borderId="17" xfId="0" applyNumberFormat="1" applyFont="1" applyFill="1" applyBorder="1" applyAlignment="1" applyProtection="1">
      <alignment horizontal="center"/>
      <protection/>
    </xf>
    <xf numFmtId="0" fontId="57" fillId="0" borderId="17" xfId="0" applyNumberFormat="1" applyFont="1" applyFill="1" applyBorder="1" applyAlignment="1" applyProtection="1">
      <alignment horizontal="center"/>
      <protection/>
    </xf>
    <xf numFmtId="49" fontId="60" fillId="0" borderId="17" xfId="0" applyNumberFormat="1" applyFont="1" applyFill="1" applyBorder="1" applyAlignment="1">
      <alignment horizontal="left" vertical="center" wrapText="1"/>
    </xf>
    <xf numFmtId="3" fontId="57" fillId="0" borderId="17" xfId="0" applyNumberFormat="1" applyFont="1" applyFill="1" applyBorder="1" applyAlignment="1" applyProtection="1">
      <alignment/>
      <protection/>
    </xf>
    <xf numFmtId="3" fontId="56" fillId="0" borderId="17" xfId="0" applyNumberFormat="1" applyFont="1" applyFill="1" applyBorder="1" applyAlignment="1" applyProtection="1">
      <alignment/>
      <protection/>
    </xf>
    <xf numFmtId="3" fontId="50" fillId="0" borderId="17" xfId="0" applyNumberFormat="1" applyFont="1" applyBorder="1" applyAlignment="1">
      <alignment horizontal="right" vertical="center"/>
    </xf>
    <xf numFmtId="3" fontId="53" fillId="0" borderId="0" xfId="0" applyNumberFormat="1" applyFont="1" applyBorder="1" applyAlignment="1">
      <alignment horizontal="center" vertical="center" wrapText="1"/>
    </xf>
    <xf numFmtId="3" fontId="53" fillId="0" borderId="0" xfId="0" applyNumberFormat="1" applyFont="1" applyFill="1" applyBorder="1" applyAlignment="1">
      <alignment horizontal="center" vertical="center" wrapText="1"/>
    </xf>
    <xf numFmtId="3" fontId="61" fillId="0" borderId="17" xfId="0" applyNumberFormat="1" applyFont="1" applyBorder="1" applyAlignment="1">
      <alignment horizontal="center" vertical="center" wrapText="1"/>
    </xf>
    <xf numFmtId="3" fontId="61" fillId="22" borderId="17" xfId="0" applyNumberFormat="1" applyFont="1" applyFill="1" applyBorder="1" applyAlignment="1">
      <alignment horizontal="center" vertical="center" wrapText="1"/>
    </xf>
    <xf numFmtId="3" fontId="61" fillId="0" borderId="17" xfId="0" applyNumberFormat="1" applyFont="1" applyFill="1" applyBorder="1" applyAlignment="1">
      <alignment horizontal="center" vertical="center" wrapText="1"/>
    </xf>
    <xf numFmtId="3" fontId="53" fillId="0" borderId="17" xfId="0" applyNumberFormat="1" applyFont="1" applyFill="1" applyBorder="1" applyAlignment="1">
      <alignment horizontal="center" vertical="center" wrapText="1"/>
    </xf>
    <xf numFmtId="0" fontId="47" fillId="0" borderId="17" xfId="0" applyNumberFormat="1" applyFont="1" applyBorder="1" applyAlignment="1">
      <alignment horizontal="center"/>
    </xf>
    <xf numFmtId="0" fontId="47" fillId="0" borderId="17" xfId="0" applyNumberFormat="1" applyFont="1" applyBorder="1" applyAlignment="1">
      <alignment horizontal="center" wrapText="1"/>
    </xf>
    <xf numFmtId="3" fontId="58" fillId="0" borderId="17" xfId="0" applyNumberFormat="1" applyFont="1" applyBorder="1" applyAlignment="1">
      <alignment/>
    </xf>
    <xf numFmtId="0" fontId="47" fillId="0" borderId="17" xfId="0" applyNumberFormat="1" applyFont="1" applyBorder="1" applyAlignment="1">
      <alignment horizontal="center"/>
    </xf>
    <xf numFmtId="0" fontId="40" fillId="0" borderId="17" xfId="87" applyNumberFormat="1" applyFont="1" applyFill="1" applyBorder="1" applyAlignment="1" quotePrefix="1">
      <alignment horizontal="center" vertical="center"/>
      <protection/>
    </xf>
    <xf numFmtId="3" fontId="41" fillId="0" borderId="17" xfId="0" applyNumberFormat="1" applyFont="1" applyBorder="1" applyAlignment="1">
      <alignment/>
    </xf>
    <xf numFmtId="3" fontId="37" fillId="0" borderId="16" xfId="87" applyNumberFormat="1" applyFont="1" applyFill="1" applyBorder="1" applyAlignment="1" quotePrefix="1">
      <alignment horizontal="left" vertical="center"/>
      <protection/>
    </xf>
    <xf numFmtId="3" fontId="69" fillId="0" borderId="0" xfId="0" applyNumberFormat="1" applyFont="1" applyBorder="1" applyAlignment="1">
      <alignment horizontal="center" vertical="center"/>
    </xf>
    <xf numFmtId="0" fontId="38" fillId="0" borderId="16" xfId="0" applyFont="1" applyFill="1" applyBorder="1" applyAlignment="1">
      <alignment/>
    </xf>
    <xf numFmtId="0" fontId="46" fillId="0" borderId="16" xfId="0" applyFont="1" applyFill="1" applyBorder="1" applyAlignment="1">
      <alignment/>
    </xf>
    <xf numFmtId="0" fontId="38" fillId="0" borderId="0" xfId="0" applyFont="1" applyFill="1" applyAlignment="1">
      <alignment/>
    </xf>
    <xf numFmtId="0" fontId="46" fillId="0" borderId="0" xfId="0" applyFont="1" applyFill="1" applyAlignment="1">
      <alignment/>
    </xf>
    <xf numFmtId="3" fontId="43" fillId="0" borderId="0" xfId="0" applyNumberFormat="1" applyFont="1" applyFill="1" applyBorder="1" applyAlignment="1">
      <alignment horizontal="left"/>
    </xf>
    <xf numFmtId="3" fontId="43" fillId="0" borderId="20" xfId="0" applyNumberFormat="1" applyFont="1" applyFill="1" applyBorder="1" applyAlignment="1" quotePrefix="1">
      <alignment horizontal="left"/>
    </xf>
    <xf numFmtId="3" fontId="58" fillId="0" borderId="17" xfId="0" applyNumberFormat="1" applyFont="1" applyBorder="1" applyAlignment="1">
      <alignment vertical="center"/>
    </xf>
    <xf numFmtId="0" fontId="47" fillId="0" borderId="17" xfId="87" applyNumberFormat="1" applyFont="1" applyFill="1" applyBorder="1" applyAlignment="1" quotePrefix="1">
      <alignment horizontal="center" vertical="center"/>
      <protection/>
    </xf>
    <xf numFmtId="3" fontId="41" fillId="0" borderId="17" xfId="0" applyNumberFormat="1" applyFont="1" applyBorder="1" applyAlignment="1">
      <alignment/>
    </xf>
    <xf numFmtId="3" fontId="66" fillId="0" borderId="17" xfId="0" applyNumberFormat="1" applyFont="1" applyBorder="1" applyAlignment="1">
      <alignment horizontal="right" wrapText="1"/>
    </xf>
    <xf numFmtId="0" fontId="38" fillId="0" borderId="24" xfId="0" applyFont="1" applyBorder="1" applyAlignment="1">
      <alignment/>
    </xf>
    <xf numFmtId="3" fontId="0" fillId="0" borderId="0" xfId="0" applyNumberFormat="1" applyFill="1" applyBorder="1" applyAlignment="1" applyProtection="1">
      <alignment/>
      <protection/>
    </xf>
    <xf numFmtId="3" fontId="23" fillId="0" borderId="17" xfId="0" applyNumberFormat="1" applyFont="1" applyFill="1" applyBorder="1" applyAlignment="1" applyProtection="1">
      <alignment wrapText="1"/>
      <protection/>
    </xf>
    <xf numFmtId="3" fontId="23" fillId="0" borderId="17" xfId="0" applyNumberFormat="1" applyFont="1" applyBorder="1" applyAlignment="1">
      <alignment/>
    </xf>
    <xf numFmtId="3" fontId="64" fillId="0" borderId="17" xfId="0" applyNumberFormat="1" applyFont="1" applyFill="1" applyBorder="1" applyAlignment="1" applyProtection="1">
      <alignment wrapText="1"/>
      <protection/>
    </xf>
    <xf numFmtId="0" fontId="52" fillId="0" borderId="15" xfId="0" applyNumberFormat="1" applyFont="1" applyFill="1" applyBorder="1" applyAlignment="1" applyProtection="1">
      <alignment/>
      <protection/>
    </xf>
    <xf numFmtId="0" fontId="58" fillId="0" borderId="25" xfId="87" applyNumberFormat="1" applyFont="1" applyFill="1" applyBorder="1" applyAlignment="1">
      <alignment vertical="center"/>
      <protection/>
    </xf>
    <xf numFmtId="3" fontId="57" fillId="0" borderId="25" xfId="0" applyNumberFormat="1" applyFont="1" applyFill="1" applyBorder="1" applyAlignment="1" applyProtection="1">
      <alignment/>
      <protection/>
    </xf>
    <xf numFmtId="3" fontId="50" fillId="0" borderId="26" xfId="0" applyNumberFormat="1" applyFont="1" applyBorder="1" applyAlignment="1">
      <alignment horizontal="right" vertical="center"/>
    </xf>
    <xf numFmtId="3" fontId="51" fillId="0" borderId="17" xfId="87" applyNumberFormat="1" applyFont="1" applyFill="1" applyBorder="1" applyAlignment="1">
      <alignment vertical="center"/>
      <protection/>
    </xf>
    <xf numFmtId="0" fontId="41" fillId="0" borderId="17" xfId="0" applyFont="1" applyBorder="1" applyAlignment="1">
      <alignment/>
    </xf>
    <xf numFmtId="3" fontId="41" fillId="0" borderId="17" xfId="0" applyNumberFormat="1" applyFont="1" applyBorder="1" applyAlignment="1">
      <alignment/>
    </xf>
    <xf numFmtId="3" fontId="41" fillId="0" borderId="17" xfId="87" applyNumberFormat="1" applyFont="1" applyFill="1" applyBorder="1" applyAlignment="1">
      <alignment vertical="center"/>
      <protection/>
    </xf>
    <xf numFmtId="0" fontId="41" fillId="0" borderId="17" xfId="0" applyFont="1" applyBorder="1" applyAlignment="1">
      <alignment/>
    </xf>
    <xf numFmtId="3" fontId="58" fillId="0" borderId="17" xfId="87" applyNumberFormat="1" applyFont="1" applyFill="1" applyBorder="1" applyAlignment="1">
      <alignment vertical="center" wrapText="1"/>
      <protection/>
    </xf>
    <xf numFmtId="3" fontId="58" fillId="0" borderId="17" xfId="87" applyNumberFormat="1" applyFont="1" applyFill="1" applyBorder="1" applyAlignment="1">
      <alignment horizontal="right" vertical="center"/>
      <protection/>
    </xf>
    <xf numFmtId="3" fontId="51" fillId="0" borderId="17" xfId="87" applyNumberFormat="1" applyFont="1" applyFill="1" applyBorder="1" applyAlignment="1">
      <alignment vertical="center" wrapText="1"/>
      <protection/>
    </xf>
    <xf numFmtId="3" fontId="58" fillId="0" borderId="17" xfId="87" applyNumberFormat="1" applyFont="1" applyFill="1" applyBorder="1" applyAlignment="1" quotePrefix="1">
      <alignment horizontal="center" vertical="center" wrapText="1"/>
      <protection/>
    </xf>
    <xf numFmtId="3" fontId="58" fillId="0" borderId="17" xfId="87" applyNumberFormat="1" applyFont="1" applyFill="1" applyBorder="1" applyAlignment="1">
      <alignment horizontal="center" vertical="center" wrapText="1"/>
      <protection/>
    </xf>
    <xf numFmtId="3" fontId="41" fillId="0" borderId="17" xfId="87" applyNumberFormat="1" applyFont="1" applyFill="1" applyBorder="1" applyAlignment="1">
      <alignment horizontal="right" vertical="center" wrapText="1"/>
      <protection/>
    </xf>
    <xf numFmtId="3" fontId="41" fillId="0" borderId="17" xfId="87" applyNumberFormat="1" applyFont="1" applyFill="1" applyBorder="1" applyAlignment="1" quotePrefix="1">
      <alignment horizontal="right" vertical="center" wrapText="1"/>
      <protection/>
    </xf>
    <xf numFmtId="3" fontId="58" fillId="0" borderId="17" xfId="87" applyNumberFormat="1" applyFont="1" applyFill="1" applyBorder="1" applyAlignment="1">
      <alignment horizontal="right" vertical="center"/>
      <protection/>
    </xf>
    <xf numFmtId="3" fontId="51" fillId="0" borderId="17" xfId="87" applyNumberFormat="1" applyFont="1" applyFill="1" applyBorder="1" applyAlignment="1">
      <alignment horizontal="right" vertical="center" wrapText="1"/>
      <protection/>
    </xf>
    <xf numFmtId="3" fontId="51" fillId="0" borderId="17" xfId="0" applyNumberFormat="1" applyFont="1" applyBorder="1" applyAlignment="1">
      <alignment/>
    </xf>
    <xf numFmtId="3" fontId="51" fillId="0" borderId="17" xfId="0" applyNumberFormat="1" applyFont="1" applyBorder="1" applyAlignment="1">
      <alignment vertical="center"/>
    </xf>
    <xf numFmtId="179" fontId="47" fillId="0" borderId="17" xfId="0" applyNumberFormat="1" applyFont="1" applyFill="1" applyBorder="1" applyAlignment="1">
      <alignment horizontal="center" vertical="center" wrapText="1" readingOrder="1"/>
    </xf>
    <xf numFmtId="3" fontId="58" fillId="0" borderId="17" xfId="0" applyNumberFormat="1" applyFont="1" applyBorder="1" applyAlignment="1">
      <alignment vertical="center"/>
    </xf>
    <xf numFmtId="3" fontId="58" fillId="0" borderId="17" xfId="0" applyNumberFormat="1" applyFont="1" applyBorder="1" applyAlignment="1">
      <alignment/>
    </xf>
    <xf numFmtId="3" fontId="41" fillId="0" borderId="17" xfId="0" applyNumberFormat="1" applyFont="1" applyBorder="1" applyAlignment="1">
      <alignment vertical="center"/>
    </xf>
    <xf numFmtId="3" fontId="58" fillId="0" borderId="17" xfId="0" applyNumberFormat="1" applyFont="1" applyFill="1" applyBorder="1" applyAlignment="1">
      <alignment vertical="center"/>
    </xf>
    <xf numFmtId="3" fontId="41" fillId="0" borderId="17" xfId="0" applyNumberFormat="1" applyFont="1" applyBorder="1" applyAlignment="1">
      <alignment horizontal="right"/>
    </xf>
    <xf numFmtId="0" fontId="41" fillId="0" borderId="17" xfId="0" applyFont="1" applyBorder="1" applyAlignment="1">
      <alignment horizontal="right"/>
    </xf>
    <xf numFmtId="3" fontId="41" fillId="0" borderId="17" xfId="0" applyNumberFormat="1" applyFont="1" applyBorder="1" applyAlignment="1">
      <alignment horizontal="right" vertical="center"/>
    </xf>
    <xf numFmtId="0" fontId="41" fillId="0" borderId="17" xfId="0" applyFont="1" applyBorder="1" applyAlignment="1">
      <alignment horizontal="right" vertical="center"/>
    </xf>
    <xf numFmtId="3" fontId="49" fillId="0" borderId="25" xfId="0" applyNumberFormat="1" applyFont="1" applyFill="1" applyBorder="1" applyAlignment="1" applyProtection="1">
      <alignment/>
      <protection/>
    </xf>
    <xf numFmtId="0" fontId="62" fillId="0" borderId="17" xfId="0" applyNumberFormat="1" applyFont="1" applyFill="1" applyBorder="1" applyAlignment="1" applyProtection="1">
      <alignment/>
      <protection/>
    </xf>
    <xf numFmtId="0" fontId="28" fillId="0" borderId="15" xfId="0" applyNumberFormat="1" applyFont="1" applyFill="1" applyBorder="1" applyAlignment="1" applyProtection="1" quotePrefix="1">
      <alignment horizontal="left" wrapText="1"/>
      <protection/>
    </xf>
    <xf numFmtId="0" fontId="29" fillId="0" borderId="16" xfId="0" applyNumberFormat="1" applyFont="1" applyFill="1" applyBorder="1" applyAlignment="1" applyProtection="1">
      <alignment wrapText="1"/>
      <protection/>
    </xf>
    <xf numFmtId="0" fontId="28" fillId="0" borderId="15" xfId="0" applyNumberFormat="1" applyFont="1" applyFill="1" applyBorder="1" applyAlignment="1" applyProtection="1">
      <alignment horizontal="left" wrapText="1"/>
      <protection/>
    </xf>
    <xf numFmtId="0" fontId="21" fillId="0" borderId="16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NumberFormat="1" applyFont="1" applyFill="1" applyBorder="1" applyAlignment="1" applyProtection="1">
      <alignment vertical="center" wrapText="1"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28" fillId="0" borderId="15" xfId="0" applyFont="1" applyBorder="1" applyAlignment="1" quotePrefix="1">
      <alignment horizontal="left"/>
    </xf>
    <xf numFmtId="0" fontId="21" fillId="0" borderId="16" xfId="0" applyNumberFormat="1" applyFont="1" applyFill="1" applyBorder="1" applyAlignment="1" applyProtection="1">
      <alignment wrapText="1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15" xfId="0" applyNumberFormat="1" applyFont="1" applyFill="1" applyBorder="1" applyAlignment="1" applyProtection="1">
      <alignment horizontal="left" wrapText="1"/>
      <protection/>
    </xf>
    <xf numFmtId="0" fontId="27" fillId="0" borderId="16" xfId="0" applyNumberFormat="1" applyFont="1" applyFill="1" applyBorder="1" applyAlignment="1" applyProtection="1">
      <alignment wrapText="1"/>
      <protection/>
    </xf>
    <xf numFmtId="0" fontId="22" fillId="0" borderId="16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 quotePrefix="1">
      <alignment horizontal="center" vertical="center" wrapText="1"/>
      <protection/>
    </xf>
    <xf numFmtId="3" fontId="43" fillId="0" borderId="0" xfId="0" applyNumberFormat="1" applyFont="1" applyBorder="1" applyAlignment="1" quotePrefix="1">
      <alignment horizontal="center" vertical="center"/>
    </xf>
    <xf numFmtId="0" fontId="0" fillId="0" borderId="0" xfId="0" applyNumberFormat="1" applyFill="1" applyBorder="1" applyAlignment="1" applyProtection="1">
      <alignment/>
      <protection/>
    </xf>
    <xf numFmtId="3" fontId="37" fillId="0" borderId="20" xfId="87" applyNumberFormat="1" applyFont="1" applyFill="1" applyBorder="1" applyAlignment="1" quotePrefix="1">
      <alignment horizontal="left" vertical="center"/>
      <protection/>
    </xf>
    <xf numFmtId="3" fontId="53" fillId="0" borderId="17" xfId="0" applyNumberFormat="1" applyFont="1" applyBorder="1" applyAlignment="1">
      <alignment horizontal="center"/>
    </xf>
    <xf numFmtId="0" fontId="28" fillId="30" borderId="17" xfId="0" applyFont="1" applyFill="1" applyBorder="1" applyAlignment="1">
      <alignment horizontal="center" vertical="center"/>
    </xf>
    <xf numFmtId="0" fontId="28" fillId="0" borderId="17" xfId="0" applyFont="1" applyFill="1" applyBorder="1" applyAlignment="1">
      <alignment horizontal="center" vertical="center"/>
    </xf>
    <xf numFmtId="3" fontId="61" fillId="0" borderId="17" xfId="0" applyNumberFormat="1" applyFont="1" applyBorder="1" applyAlignment="1">
      <alignment vertical="center"/>
    </xf>
    <xf numFmtId="3" fontId="61" fillId="0" borderId="17" xfId="87" applyNumberFormat="1" applyFont="1" applyFill="1" applyBorder="1" applyAlignment="1">
      <alignment vertical="center"/>
      <protection/>
    </xf>
    <xf numFmtId="179" fontId="61" fillId="0" borderId="17" xfId="0" applyNumberFormat="1" applyFont="1" applyFill="1" applyBorder="1" applyAlignment="1">
      <alignment horizontal="center" vertical="center" wrapText="1" readingOrder="1"/>
    </xf>
    <xf numFmtId="3" fontId="37" fillId="0" borderId="20" xfId="0" applyNumberFormat="1" applyFont="1" applyBorder="1" applyAlignment="1" quotePrefix="1">
      <alignment horizontal="left"/>
    </xf>
    <xf numFmtId="0" fontId="70" fillId="0" borderId="20" xfId="0" applyNumberFormat="1" applyFont="1" applyFill="1" applyBorder="1" applyAlignment="1" applyProtection="1">
      <alignment horizontal="left"/>
      <protection/>
    </xf>
    <xf numFmtId="0" fontId="71" fillId="0" borderId="20" xfId="0" applyNumberFormat="1" applyFont="1" applyFill="1" applyBorder="1" applyAlignment="1" applyProtection="1">
      <alignment horizontal="left"/>
      <protection/>
    </xf>
    <xf numFmtId="0" fontId="71" fillId="0" borderId="20" xfId="0" applyNumberFormat="1" applyFont="1" applyFill="1" applyBorder="1" applyAlignment="1" applyProtection="1">
      <alignment/>
      <protection/>
    </xf>
    <xf numFmtId="3" fontId="37" fillId="0" borderId="19" xfId="0" applyNumberFormat="1" applyFont="1" applyBorder="1" applyAlignment="1" quotePrefix="1">
      <alignment horizontal="left"/>
    </xf>
    <xf numFmtId="0" fontId="70" fillId="0" borderId="19" xfId="0" applyNumberFormat="1" applyFont="1" applyFill="1" applyBorder="1" applyAlignment="1" applyProtection="1">
      <alignment horizontal="left"/>
      <protection/>
    </xf>
    <xf numFmtId="0" fontId="67" fillId="0" borderId="17" xfId="0" applyNumberFormat="1" applyFont="1" applyFill="1" applyBorder="1" applyAlignment="1" applyProtection="1">
      <alignment horizontal="left" wrapText="1"/>
      <protection/>
    </xf>
    <xf numFmtId="49" fontId="59" fillId="31" borderId="17" xfId="0" applyNumberFormat="1" applyFont="1" applyFill="1" applyBorder="1" applyAlignment="1">
      <alignment horizontal="left" vertical="center" wrapText="1"/>
    </xf>
    <xf numFmtId="49" fontId="59" fillId="32" borderId="17" xfId="0" applyNumberFormat="1" applyFont="1" applyFill="1" applyBorder="1" applyAlignment="1">
      <alignment horizontal="left" vertical="center" wrapText="1"/>
    </xf>
    <xf numFmtId="3" fontId="54" fillId="33" borderId="17" xfId="0" applyNumberFormat="1" applyFont="1" applyFill="1" applyBorder="1" applyAlignment="1" quotePrefix="1">
      <alignment horizontal="left" vertical="center"/>
    </xf>
    <xf numFmtId="3" fontId="47" fillId="33" borderId="17" xfId="0" applyNumberFormat="1" applyFont="1" applyFill="1" applyBorder="1" applyAlignment="1">
      <alignment vertical="center"/>
    </xf>
    <xf numFmtId="3" fontId="0" fillId="33" borderId="17" xfId="0" applyNumberFormat="1" applyFill="1" applyBorder="1" applyAlignment="1" applyProtection="1">
      <alignment/>
      <protection/>
    </xf>
    <xf numFmtId="49" fontId="59" fillId="0" borderId="27" xfId="0" applyNumberFormat="1" applyFont="1" applyFill="1" applyBorder="1" applyAlignment="1">
      <alignment horizontal="left" vertical="center" wrapText="1"/>
    </xf>
    <xf numFmtId="3" fontId="58" fillId="0" borderId="17" xfId="0" applyNumberFormat="1" applyFont="1" applyBorder="1" applyAlignment="1">
      <alignment/>
    </xf>
    <xf numFmtId="3" fontId="41" fillId="0" borderId="17" xfId="0" applyNumberFormat="1" applyFont="1" applyFill="1" applyBorder="1" applyAlignment="1">
      <alignment/>
    </xf>
    <xf numFmtId="3" fontId="58" fillId="0" borderId="17" xfId="0" applyNumberFormat="1" applyFont="1" applyBorder="1" applyAlignment="1">
      <alignment horizontal="right"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_Svi obrasci za plan proracuna 2004" xfId="87"/>
    <cellStyle name="Note" xfId="88"/>
    <cellStyle name="Output" xfId="89"/>
    <cellStyle name="Percent" xfId="90"/>
    <cellStyle name="Povezana ćelija" xfId="91"/>
    <cellStyle name="Followed Hyperlink" xfId="92"/>
    <cellStyle name="Provjera ćelije" xfId="93"/>
    <cellStyle name="Tekst objašnjenja" xfId="94"/>
    <cellStyle name="Tekst upozorenja" xfId="95"/>
    <cellStyle name="Title" xfId="96"/>
    <cellStyle name="Total" xfId="97"/>
    <cellStyle name="Ukupni zbroj" xfId="98"/>
    <cellStyle name="Unos" xfId="99"/>
    <cellStyle name="Currency" xfId="100"/>
    <cellStyle name="Currency [0]" xfId="101"/>
    <cellStyle name="Warning Text" xfId="102"/>
    <cellStyle name="Comma" xfId="103"/>
    <cellStyle name="Comma [0]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19050</xdr:rowOff>
    </xdr:from>
    <xdr:to>
      <xdr:col>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733425"/>
          <a:ext cx="1047750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4</xdr:row>
      <xdr:rowOff>19050</xdr:rowOff>
    </xdr:from>
    <xdr:to>
      <xdr:col>0</xdr:col>
      <xdr:colOff>1057275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733425"/>
          <a:ext cx="1047750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31</xdr:row>
      <xdr:rowOff>19050</xdr:rowOff>
    </xdr:from>
    <xdr:to>
      <xdr:col>1</xdr:col>
      <xdr:colOff>0</xdr:colOff>
      <xdr:row>33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9067800"/>
          <a:ext cx="1047750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31</xdr:row>
      <xdr:rowOff>19050</xdr:rowOff>
    </xdr:from>
    <xdr:to>
      <xdr:col>0</xdr:col>
      <xdr:colOff>1057275</xdr:colOff>
      <xdr:row>33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9067800"/>
          <a:ext cx="1047750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45</xdr:row>
      <xdr:rowOff>19050</xdr:rowOff>
    </xdr:from>
    <xdr:to>
      <xdr:col>1</xdr:col>
      <xdr:colOff>0</xdr:colOff>
      <xdr:row>47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13744575"/>
          <a:ext cx="1047750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45</xdr:row>
      <xdr:rowOff>19050</xdr:rowOff>
    </xdr:from>
    <xdr:to>
      <xdr:col>0</xdr:col>
      <xdr:colOff>1057275</xdr:colOff>
      <xdr:row>47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13744575"/>
          <a:ext cx="1047750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view="pageBreakPreview" zoomScaleSheetLayoutView="100" zoomScalePageLayoutView="0" workbookViewId="0" topLeftCell="A4">
      <selection activeCell="H18" sqref="H18"/>
    </sheetView>
  </sheetViews>
  <sheetFormatPr defaultColWidth="11.421875" defaultRowHeight="12.75"/>
  <cols>
    <col min="1" max="2" width="4.28125" style="1" customWidth="1"/>
    <col min="3" max="3" width="5.57421875" style="1" customWidth="1"/>
    <col min="4" max="4" width="5.28125" style="21" customWidth="1"/>
    <col min="5" max="5" width="44.7109375" style="1" customWidth="1"/>
    <col min="6" max="6" width="15.140625" style="1" bestFit="1" customWidth="1"/>
    <col min="7" max="7" width="17.28125" style="1" customWidth="1"/>
    <col min="8" max="8" width="16.7109375" style="1" customWidth="1"/>
    <col min="9" max="16384" width="11.421875" style="1" customWidth="1"/>
  </cols>
  <sheetData>
    <row r="1" spans="1:8" ht="48" customHeight="1">
      <c r="A1" s="259" t="s">
        <v>111</v>
      </c>
      <c r="B1" s="259"/>
      <c r="C1" s="259"/>
      <c r="D1" s="259"/>
      <c r="E1" s="259"/>
      <c r="F1" s="259"/>
      <c r="G1" s="259"/>
      <c r="H1" s="259"/>
    </row>
    <row r="2" spans="1:8" s="3" customFormat="1" ht="26.25" customHeight="1">
      <c r="A2" s="259" t="s">
        <v>14</v>
      </c>
      <c r="B2" s="259"/>
      <c r="C2" s="259"/>
      <c r="D2" s="259"/>
      <c r="E2" s="259"/>
      <c r="F2" s="259"/>
      <c r="G2" s="260"/>
      <c r="H2" s="260"/>
    </row>
    <row r="3" spans="1:8" ht="25.5" customHeight="1">
      <c r="A3" s="259"/>
      <c r="B3" s="259"/>
      <c r="C3" s="259"/>
      <c r="D3" s="259"/>
      <c r="E3" s="259"/>
      <c r="F3" s="259"/>
      <c r="G3" s="259"/>
      <c r="H3" s="261"/>
    </row>
    <row r="4" spans="1:5" ht="9" customHeight="1">
      <c r="A4" s="4"/>
      <c r="B4" s="5"/>
      <c r="C4" s="5"/>
      <c r="D4" s="5"/>
      <c r="E4" s="5"/>
    </row>
    <row r="5" spans="1:9" ht="27.75" customHeight="1">
      <c r="A5" s="6"/>
      <c r="B5" s="7"/>
      <c r="C5" s="7"/>
      <c r="D5" s="8"/>
      <c r="E5" s="9"/>
      <c r="F5" s="10" t="s">
        <v>112</v>
      </c>
      <c r="G5" s="10" t="s">
        <v>114</v>
      </c>
      <c r="H5" s="10" t="s">
        <v>113</v>
      </c>
      <c r="I5" s="12"/>
    </row>
    <row r="6" spans="1:9" ht="27.75" customHeight="1">
      <c r="A6" s="257" t="s">
        <v>15</v>
      </c>
      <c r="B6" s="256"/>
      <c r="C6" s="256"/>
      <c r="D6" s="256"/>
      <c r="E6" s="258"/>
      <c r="F6" s="221">
        <f>F7+F8</f>
        <v>12354180</v>
      </c>
      <c r="G6" s="221">
        <f>G7+G8</f>
        <v>12240100</v>
      </c>
      <c r="H6" s="221">
        <f>H7+H8</f>
        <v>12240100</v>
      </c>
      <c r="I6" s="22"/>
    </row>
    <row r="7" spans="1:8" ht="22.5" customHeight="1">
      <c r="A7" s="257" t="s">
        <v>0</v>
      </c>
      <c r="B7" s="256"/>
      <c r="C7" s="256"/>
      <c r="D7" s="256"/>
      <c r="E7" s="258"/>
      <c r="F7" s="222">
        <v>12354180</v>
      </c>
      <c r="G7" s="222">
        <v>12240100</v>
      </c>
      <c r="H7" s="222">
        <v>12240100</v>
      </c>
    </row>
    <row r="8" spans="1:8" ht="22.5" customHeight="1">
      <c r="A8" s="262" t="s">
        <v>1</v>
      </c>
      <c r="B8" s="258"/>
      <c r="C8" s="258"/>
      <c r="D8" s="258"/>
      <c r="E8" s="258"/>
      <c r="F8" s="222">
        <v>0</v>
      </c>
      <c r="G8" s="222"/>
      <c r="H8" s="222"/>
    </row>
    <row r="9" spans="1:8" ht="22.5" customHeight="1">
      <c r="A9" s="23" t="s">
        <v>16</v>
      </c>
      <c r="B9" s="13"/>
      <c r="C9" s="13"/>
      <c r="D9" s="13"/>
      <c r="E9" s="13"/>
      <c r="F9" s="222">
        <f>F10+F11</f>
        <v>12382180</v>
      </c>
      <c r="G9" s="222">
        <f>G10+G11</f>
        <v>12240100</v>
      </c>
      <c r="H9" s="222">
        <f>H10+H11</f>
        <v>12240100</v>
      </c>
    </row>
    <row r="10" spans="1:8" ht="22.5" customHeight="1">
      <c r="A10" s="255" t="s">
        <v>2</v>
      </c>
      <c r="B10" s="256"/>
      <c r="C10" s="256"/>
      <c r="D10" s="256"/>
      <c r="E10" s="263"/>
      <c r="F10" s="221">
        <v>12169180</v>
      </c>
      <c r="G10" s="221">
        <v>12068100</v>
      </c>
      <c r="H10" s="221">
        <v>12068100</v>
      </c>
    </row>
    <row r="11" spans="1:8" ht="22.5" customHeight="1">
      <c r="A11" s="262" t="s">
        <v>3</v>
      </c>
      <c r="B11" s="258"/>
      <c r="C11" s="258"/>
      <c r="D11" s="258"/>
      <c r="E11" s="258"/>
      <c r="F11" s="221">
        <v>213000</v>
      </c>
      <c r="G11" s="221">
        <v>172000</v>
      </c>
      <c r="H11" s="221">
        <v>172000</v>
      </c>
    </row>
    <row r="12" spans="1:8" ht="22.5" customHeight="1">
      <c r="A12" s="255" t="s">
        <v>4</v>
      </c>
      <c r="B12" s="256"/>
      <c r="C12" s="256"/>
      <c r="D12" s="256"/>
      <c r="E12" s="256"/>
      <c r="F12" s="223">
        <f>+F6-F9</f>
        <v>-28000</v>
      </c>
      <c r="G12" s="221">
        <f>+G6-G9</f>
        <v>0</v>
      </c>
      <c r="H12" s="221">
        <f>+H6-H9</f>
        <v>0</v>
      </c>
    </row>
    <row r="13" spans="1:8" ht="25.5" customHeight="1">
      <c r="A13" s="259"/>
      <c r="B13" s="264"/>
      <c r="C13" s="264"/>
      <c r="D13" s="264"/>
      <c r="E13" s="264"/>
      <c r="F13" s="261"/>
      <c r="G13" s="261"/>
      <c r="H13" s="261"/>
    </row>
    <row r="14" spans="1:8" ht="27.75" customHeight="1">
      <c r="A14" s="6"/>
      <c r="B14" s="7"/>
      <c r="C14" s="7"/>
      <c r="D14" s="8"/>
      <c r="E14" s="9"/>
      <c r="F14" s="10" t="s">
        <v>115</v>
      </c>
      <c r="G14" s="10" t="s">
        <v>116</v>
      </c>
      <c r="H14" s="11" t="s">
        <v>117</v>
      </c>
    </row>
    <row r="15" spans="1:8" ht="22.5" customHeight="1">
      <c r="A15" s="265" t="s">
        <v>5</v>
      </c>
      <c r="B15" s="266"/>
      <c r="C15" s="266"/>
      <c r="D15" s="266"/>
      <c r="E15" s="267"/>
      <c r="F15" s="138">
        <v>28000</v>
      </c>
      <c r="G15" s="138"/>
      <c r="H15" s="137">
        <v>0</v>
      </c>
    </row>
    <row r="16" spans="1:8" s="2" customFormat="1" ht="25.5" customHeight="1">
      <c r="A16" s="268"/>
      <c r="B16" s="264"/>
      <c r="C16" s="264"/>
      <c r="D16" s="264"/>
      <c r="E16" s="264"/>
      <c r="F16" s="261"/>
      <c r="G16" s="261"/>
      <c r="H16" s="261"/>
    </row>
    <row r="17" spans="1:8" s="2" customFormat="1" ht="27.75" customHeight="1">
      <c r="A17" s="6"/>
      <c r="B17" s="7"/>
      <c r="C17" s="7"/>
      <c r="D17" s="8"/>
      <c r="E17" s="9"/>
      <c r="F17" s="10" t="s">
        <v>115</v>
      </c>
      <c r="G17" s="10" t="s">
        <v>116</v>
      </c>
      <c r="H17" s="11" t="s">
        <v>117</v>
      </c>
    </row>
    <row r="18" spans="1:8" s="2" customFormat="1" ht="22.5" customHeight="1">
      <c r="A18" s="257" t="s">
        <v>6</v>
      </c>
      <c r="B18" s="256"/>
      <c r="C18" s="256"/>
      <c r="D18" s="256"/>
      <c r="E18" s="256"/>
      <c r="F18" s="14"/>
      <c r="G18" s="14"/>
      <c r="H18" s="14"/>
    </row>
    <row r="19" spans="1:8" s="2" customFormat="1" ht="22.5" customHeight="1">
      <c r="A19" s="257" t="s">
        <v>7</v>
      </c>
      <c r="B19" s="256"/>
      <c r="C19" s="256"/>
      <c r="D19" s="256"/>
      <c r="E19" s="256"/>
      <c r="F19" s="14"/>
      <c r="G19" s="14"/>
      <c r="H19" s="14"/>
    </row>
    <row r="20" spans="1:8" s="2" customFormat="1" ht="22.5" customHeight="1">
      <c r="A20" s="255" t="s">
        <v>8</v>
      </c>
      <c r="B20" s="256"/>
      <c r="C20" s="256"/>
      <c r="D20" s="256"/>
      <c r="E20" s="256"/>
      <c r="F20" s="14"/>
      <c r="G20" s="14"/>
      <c r="H20" s="14"/>
    </row>
    <row r="21" spans="1:8" s="2" customFormat="1" ht="15" customHeight="1">
      <c r="A21" s="16"/>
      <c r="B21" s="17"/>
      <c r="C21" s="15"/>
      <c r="D21" s="18"/>
      <c r="E21" s="17"/>
      <c r="F21" s="19"/>
      <c r="G21" s="19"/>
      <c r="H21" s="19"/>
    </row>
    <row r="22" spans="1:8" s="2" customFormat="1" ht="22.5" customHeight="1">
      <c r="A22" s="255" t="s">
        <v>9</v>
      </c>
      <c r="B22" s="256"/>
      <c r="C22" s="256"/>
      <c r="D22" s="256"/>
      <c r="E22" s="256"/>
      <c r="F22" s="136"/>
      <c r="G22" s="136">
        <f>SUM(G12,G15,G20)</f>
        <v>0</v>
      </c>
      <c r="H22" s="136">
        <f>SUM(H12,H15,H20)</f>
        <v>0</v>
      </c>
    </row>
    <row r="23" spans="1:5" s="2" customFormat="1" ht="18" customHeight="1">
      <c r="A23" s="20"/>
      <c r="B23" s="5"/>
      <c r="C23" s="5"/>
      <c r="D23" s="5"/>
      <c r="E23" s="5"/>
    </row>
  </sheetData>
  <sheetProtection/>
  <mergeCells count="16">
    <mergeCell ref="A13:H13"/>
    <mergeCell ref="A22:E22"/>
    <mergeCell ref="A18:E18"/>
    <mergeCell ref="A19:E19"/>
    <mergeCell ref="A20:E20"/>
    <mergeCell ref="A15:E15"/>
    <mergeCell ref="A16:H16"/>
    <mergeCell ref="A12:E12"/>
    <mergeCell ref="A7:E7"/>
    <mergeCell ref="A1:H1"/>
    <mergeCell ref="A2:H2"/>
    <mergeCell ref="A3:H3"/>
    <mergeCell ref="A8:E8"/>
    <mergeCell ref="A10:E10"/>
    <mergeCell ref="A11:E11"/>
    <mergeCell ref="A6:E6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2"/>
  <sheetViews>
    <sheetView tabSelected="1" zoomScaleSheetLayoutView="100" workbookViewId="0" topLeftCell="A58">
      <selection activeCell="S87" sqref="S87"/>
    </sheetView>
  </sheetViews>
  <sheetFormatPr defaultColWidth="9.140625" defaultRowHeight="12.75"/>
  <cols>
    <col min="2" max="2" width="33.140625" style="0" customWidth="1"/>
    <col min="3" max="3" width="12.421875" style="0" customWidth="1"/>
    <col min="4" max="4" width="11.00390625" style="0" customWidth="1"/>
    <col min="5" max="5" width="10.57421875" style="0" customWidth="1"/>
    <col min="6" max="7" width="11.7109375" style="0" customWidth="1"/>
    <col min="8" max="8" width="11.57421875" style="0" customWidth="1"/>
    <col min="9" max="9" width="10.421875" style="0" customWidth="1"/>
    <col min="10" max="10" width="10.140625" style="0" customWidth="1"/>
    <col min="11" max="11" width="10.00390625" style="0" customWidth="1"/>
    <col min="12" max="12" width="11.28125" style="0" customWidth="1"/>
    <col min="13" max="13" width="8.00390625" style="0" customWidth="1"/>
    <col min="14" max="16" width="8.28125" style="0" customWidth="1"/>
    <col min="17" max="17" width="12.421875" style="0" customWidth="1"/>
    <col min="18" max="18" width="11.7109375" style="0" customWidth="1"/>
    <col min="19" max="19" width="12.7109375" style="0" customWidth="1"/>
  </cols>
  <sheetData>
    <row r="1" spans="1:21" ht="15.75">
      <c r="A1" s="24" t="s">
        <v>95</v>
      </c>
      <c r="B1" s="211"/>
      <c r="C1" s="25"/>
      <c r="D1" s="25"/>
      <c r="E1" s="25"/>
      <c r="F1" s="25"/>
      <c r="G1" s="25"/>
      <c r="H1" s="25"/>
      <c r="I1" s="25"/>
      <c r="J1" s="25"/>
      <c r="K1" s="25"/>
      <c r="L1" s="26"/>
      <c r="M1" s="26"/>
      <c r="N1" s="26"/>
      <c r="O1" s="26"/>
      <c r="P1" s="26"/>
      <c r="Q1" s="26"/>
      <c r="R1" s="26"/>
      <c r="S1" s="25"/>
      <c r="T1" s="25"/>
      <c r="U1" s="25"/>
    </row>
    <row r="2" spans="1:21" ht="18.75">
      <c r="A2" s="25"/>
      <c r="B2" s="25"/>
      <c r="C2" s="25"/>
      <c r="D2" s="69" t="s">
        <v>96</v>
      </c>
      <c r="E2" s="25"/>
      <c r="F2" s="25"/>
      <c r="G2" s="25"/>
      <c r="H2" s="25"/>
      <c r="I2" s="25"/>
      <c r="J2" s="25"/>
      <c r="K2" s="25"/>
      <c r="L2" s="26"/>
      <c r="M2" s="26"/>
      <c r="N2" s="26"/>
      <c r="O2" s="26"/>
      <c r="P2" s="26"/>
      <c r="Q2" s="26"/>
      <c r="R2" s="26"/>
      <c r="S2" s="25"/>
      <c r="T2" s="25"/>
      <c r="U2" s="25"/>
    </row>
    <row r="3" spans="1:21" ht="15.75">
      <c r="A3" s="27" t="s">
        <v>17</v>
      </c>
      <c r="B3" s="28"/>
      <c r="C3" s="29"/>
      <c r="D3" s="30"/>
      <c r="E3" s="30"/>
      <c r="F3" s="30"/>
      <c r="G3" s="30"/>
      <c r="H3" s="30"/>
      <c r="I3" s="30"/>
      <c r="J3" s="30"/>
      <c r="K3" s="30"/>
      <c r="L3" s="29"/>
      <c r="M3" s="29"/>
      <c r="N3" s="29"/>
      <c r="O3" s="29"/>
      <c r="P3" s="29"/>
      <c r="Q3" s="29"/>
      <c r="R3" s="25"/>
      <c r="S3" s="25"/>
      <c r="T3" s="25"/>
      <c r="U3" s="25"/>
    </row>
    <row r="4" spans="1:21" ht="15.75">
      <c r="A4" s="27"/>
      <c r="B4" s="28"/>
      <c r="C4" s="29"/>
      <c r="D4" s="30"/>
      <c r="E4" s="30"/>
      <c r="F4" s="30"/>
      <c r="G4" s="30"/>
      <c r="H4" s="30"/>
      <c r="I4" s="30"/>
      <c r="J4" s="30"/>
      <c r="K4" s="30"/>
      <c r="L4" s="63"/>
      <c r="M4" s="63"/>
      <c r="N4" s="29"/>
      <c r="O4" s="29"/>
      <c r="P4" s="29"/>
      <c r="Q4" s="29"/>
      <c r="R4" s="25"/>
      <c r="S4" s="25"/>
      <c r="T4" s="25"/>
      <c r="U4" s="25"/>
    </row>
    <row r="5" spans="1:21" ht="41.25" customHeight="1">
      <c r="A5" s="107" t="s">
        <v>18</v>
      </c>
      <c r="B5" s="108" t="s">
        <v>19</v>
      </c>
      <c r="C5" s="109" t="s">
        <v>97</v>
      </c>
      <c r="D5" s="110" t="s">
        <v>10</v>
      </c>
      <c r="E5" s="110" t="s">
        <v>20</v>
      </c>
      <c r="F5" s="110" t="s">
        <v>21</v>
      </c>
      <c r="G5" s="110" t="s">
        <v>22</v>
      </c>
      <c r="H5" s="110" t="s">
        <v>23</v>
      </c>
      <c r="I5" s="110" t="s">
        <v>11</v>
      </c>
      <c r="J5" s="110" t="s">
        <v>76</v>
      </c>
      <c r="K5" s="110" t="s">
        <v>24</v>
      </c>
      <c r="L5" s="109"/>
      <c r="M5" s="110"/>
      <c r="N5" s="110"/>
      <c r="O5" s="110"/>
      <c r="P5" s="110"/>
      <c r="Q5" s="110"/>
      <c r="R5" s="33" t="s">
        <v>98</v>
      </c>
      <c r="S5" s="33" t="s">
        <v>99</v>
      </c>
      <c r="T5" s="25"/>
      <c r="U5" s="25"/>
    </row>
    <row r="6" spans="1:21" ht="15.75" customHeight="1">
      <c r="A6" s="34">
        <v>32</v>
      </c>
      <c r="B6" s="97" t="s">
        <v>40</v>
      </c>
      <c r="C6" s="104">
        <f aca="true" t="shared" si="0" ref="C6:H6">C7+C8+C9+C10</f>
        <v>1065360</v>
      </c>
      <c r="D6" s="228">
        <f t="shared" si="0"/>
        <v>0</v>
      </c>
      <c r="E6" s="104">
        <f t="shared" si="0"/>
        <v>738000</v>
      </c>
      <c r="F6" s="234">
        <f t="shared" si="0"/>
        <v>0</v>
      </c>
      <c r="G6" s="104">
        <f t="shared" si="0"/>
        <v>0</v>
      </c>
      <c r="H6" s="104">
        <f t="shared" si="0"/>
        <v>327360</v>
      </c>
      <c r="I6" s="104"/>
      <c r="J6" s="32"/>
      <c r="K6" s="32"/>
      <c r="L6" s="36"/>
      <c r="M6" s="36"/>
      <c r="N6" s="36"/>
      <c r="O6" s="36"/>
      <c r="P6" s="36"/>
      <c r="Q6" s="36"/>
      <c r="R6" s="291">
        <v>1065600</v>
      </c>
      <c r="S6" s="291">
        <v>1065600</v>
      </c>
      <c r="T6" s="25"/>
      <c r="U6" s="25"/>
    </row>
    <row r="7" spans="1:21" ht="15.75" customHeight="1">
      <c r="A7" s="34">
        <v>321</v>
      </c>
      <c r="B7" s="90" t="s">
        <v>69</v>
      </c>
      <c r="C7" s="104">
        <v>37900</v>
      </c>
      <c r="D7" s="228">
        <v>0</v>
      </c>
      <c r="E7" s="104">
        <v>0</v>
      </c>
      <c r="F7" s="234">
        <v>0</v>
      </c>
      <c r="G7" s="104">
        <v>0</v>
      </c>
      <c r="H7" s="104">
        <v>37900</v>
      </c>
      <c r="I7" s="104"/>
      <c r="J7" s="32"/>
      <c r="K7" s="32"/>
      <c r="L7" s="36"/>
      <c r="M7" s="36"/>
      <c r="N7" s="36"/>
      <c r="O7" s="36"/>
      <c r="P7" s="36"/>
      <c r="Q7" s="36"/>
      <c r="R7" s="217"/>
      <c r="S7" s="217"/>
      <c r="T7" s="25"/>
      <c r="U7" s="25"/>
    </row>
    <row r="8" spans="1:21" ht="15.75" customHeight="1">
      <c r="A8" s="92">
        <v>322</v>
      </c>
      <c r="B8" s="91" t="s">
        <v>70</v>
      </c>
      <c r="C8" s="104">
        <v>581600</v>
      </c>
      <c r="D8" s="228">
        <v>0</v>
      </c>
      <c r="E8" s="104">
        <v>500000</v>
      </c>
      <c r="F8" s="234">
        <v>0</v>
      </c>
      <c r="G8" s="104">
        <v>0</v>
      </c>
      <c r="H8" s="104">
        <v>81600</v>
      </c>
      <c r="I8" s="99"/>
      <c r="J8" s="32"/>
      <c r="K8" s="32"/>
      <c r="L8" s="31"/>
      <c r="M8" s="31"/>
      <c r="N8" s="31"/>
      <c r="O8" s="31"/>
      <c r="P8" s="31"/>
      <c r="Q8" s="31"/>
      <c r="R8" s="229"/>
      <c r="S8" s="229"/>
      <c r="T8" s="25"/>
      <c r="U8" s="25"/>
    </row>
    <row r="9" spans="1:21" ht="15.75" customHeight="1">
      <c r="A9" s="47">
        <v>323</v>
      </c>
      <c r="B9" s="93" t="s">
        <v>60</v>
      </c>
      <c r="C9" s="104">
        <v>384500</v>
      </c>
      <c r="D9" s="228">
        <v>0</v>
      </c>
      <c r="E9" s="104">
        <v>238000</v>
      </c>
      <c r="F9" s="234">
        <v>0</v>
      </c>
      <c r="G9" s="104">
        <v>0</v>
      </c>
      <c r="H9" s="104">
        <v>146500</v>
      </c>
      <c r="I9" s="99"/>
      <c r="J9" s="32"/>
      <c r="K9" s="32"/>
      <c r="L9" s="31"/>
      <c r="M9" s="31"/>
      <c r="N9" s="31"/>
      <c r="O9" s="31"/>
      <c r="P9" s="31"/>
      <c r="Q9" s="31"/>
      <c r="R9" s="229"/>
      <c r="S9" s="229"/>
      <c r="T9" s="25"/>
      <c r="U9" s="25"/>
    </row>
    <row r="10" spans="1:21" ht="15.75" customHeight="1">
      <c r="A10" s="47">
        <v>329</v>
      </c>
      <c r="B10" s="93" t="s">
        <v>13</v>
      </c>
      <c r="C10" s="104">
        <v>61360</v>
      </c>
      <c r="D10" s="228">
        <v>0</v>
      </c>
      <c r="E10" s="104">
        <v>0</v>
      </c>
      <c r="F10" s="234">
        <v>0</v>
      </c>
      <c r="G10" s="104">
        <v>0</v>
      </c>
      <c r="H10" s="104">
        <v>61360</v>
      </c>
      <c r="I10" s="99"/>
      <c r="J10" s="32"/>
      <c r="K10" s="32"/>
      <c r="L10" s="31"/>
      <c r="M10" s="31"/>
      <c r="N10" s="31"/>
      <c r="O10" s="31"/>
      <c r="P10" s="31"/>
      <c r="Q10" s="31"/>
      <c r="R10" s="229"/>
      <c r="S10" s="229"/>
      <c r="T10" s="25"/>
      <c r="U10" s="25"/>
    </row>
    <row r="11" spans="1:21" ht="15.75" customHeight="1">
      <c r="A11" s="39"/>
      <c r="B11" s="102" t="s">
        <v>30</v>
      </c>
      <c r="C11" s="104">
        <f aca="true" t="shared" si="1" ref="C11:H11">C7+C8+C9+C10</f>
        <v>1065360</v>
      </c>
      <c r="D11" s="228">
        <f t="shared" si="1"/>
        <v>0</v>
      </c>
      <c r="E11" s="104">
        <f t="shared" si="1"/>
        <v>738000</v>
      </c>
      <c r="F11" s="104">
        <f t="shared" si="1"/>
        <v>0</v>
      </c>
      <c r="G11" s="104">
        <f t="shared" si="1"/>
        <v>0</v>
      </c>
      <c r="H11" s="104">
        <f t="shared" si="1"/>
        <v>327360</v>
      </c>
      <c r="I11" s="48">
        <f>I6</f>
        <v>0</v>
      </c>
      <c r="J11" s="46">
        <f>J6</f>
        <v>0</v>
      </c>
      <c r="K11" s="46">
        <f>K6</f>
        <v>0</v>
      </c>
      <c r="L11" s="41"/>
      <c r="M11" s="41"/>
      <c r="N11" s="41"/>
      <c r="O11" s="41"/>
      <c r="P11" s="41"/>
      <c r="Q11" s="41"/>
      <c r="R11" s="217">
        <v>1065600</v>
      </c>
      <c r="S11" s="217">
        <v>1065600</v>
      </c>
      <c r="T11" s="25"/>
      <c r="U11" s="25"/>
    </row>
    <row r="12" spans="1:21" ht="15.75" customHeight="1">
      <c r="A12" s="38"/>
      <c r="B12" s="38"/>
      <c r="C12" s="171"/>
      <c r="D12" s="171"/>
      <c r="E12" s="171"/>
      <c r="F12" s="171"/>
      <c r="G12" s="171"/>
      <c r="H12" s="171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25"/>
      <c r="U12" s="25"/>
    </row>
    <row r="13" spans="1:21" ht="12" customHeight="1">
      <c r="A13" s="207" t="s">
        <v>100</v>
      </c>
      <c r="B13" s="209"/>
      <c r="C13" s="210"/>
      <c r="D13" s="210"/>
      <c r="E13" s="210"/>
      <c r="F13" s="210"/>
      <c r="G13" s="172"/>
      <c r="H13" s="172"/>
      <c r="I13" s="25"/>
      <c r="J13" s="25"/>
      <c r="K13" s="25"/>
      <c r="L13" s="26"/>
      <c r="M13" s="26"/>
      <c r="N13" s="26"/>
      <c r="O13" s="26"/>
      <c r="P13" s="26"/>
      <c r="Q13" s="26"/>
      <c r="R13" s="25"/>
      <c r="S13" s="25"/>
      <c r="T13" s="25"/>
      <c r="U13" s="25"/>
    </row>
    <row r="14" spans="1:21" ht="14.25" customHeight="1">
      <c r="A14" s="211"/>
      <c r="B14" s="211"/>
      <c r="C14" s="212"/>
      <c r="D14" s="212"/>
      <c r="E14" s="212"/>
      <c r="F14" s="212"/>
      <c r="G14" s="173"/>
      <c r="H14" s="173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5"/>
      <c r="U14" s="25"/>
    </row>
    <row r="15" spans="1:21" ht="15.75" customHeight="1">
      <c r="A15" s="27" t="s">
        <v>17</v>
      </c>
      <c r="B15" s="28"/>
      <c r="C15" s="44"/>
      <c r="D15" s="44"/>
      <c r="E15" s="44"/>
      <c r="F15" s="44"/>
      <c r="G15" s="44"/>
      <c r="H15" s="44"/>
      <c r="I15" s="44"/>
      <c r="J15" s="44"/>
      <c r="K15" s="44"/>
      <c r="L15" s="64"/>
      <c r="M15" s="64"/>
      <c r="N15" s="75"/>
      <c r="O15" s="75"/>
      <c r="P15" s="75"/>
      <c r="Q15" s="75"/>
      <c r="R15" s="25"/>
      <c r="S15" s="25"/>
      <c r="T15" s="25"/>
      <c r="U15" s="25"/>
    </row>
    <row r="16" spans="1:21" ht="15.75" customHeight="1">
      <c r="A16" s="39"/>
      <c r="B16" s="3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38"/>
      <c r="S16" s="38"/>
      <c r="T16" s="25"/>
      <c r="U16" s="25"/>
    </row>
    <row r="17" spans="1:21" ht="33" customHeight="1">
      <c r="A17" s="107" t="s">
        <v>18</v>
      </c>
      <c r="B17" s="108" t="s">
        <v>19</v>
      </c>
      <c r="C17" s="109" t="s">
        <v>97</v>
      </c>
      <c r="D17" s="110" t="s">
        <v>10</v>
      </c>
      <c r="E17" s="110" t="s">
        <v>20</v>
      </c>
      <c r="F17" s="110" t="s">
        <v>21</v>
      </c>
      <c r="G17" s="110" t="s">
        <v>22</v>
      </c>
      <c r="H17" s="110" t="s">
        <v>23</v>
      </c>
      <c r="I17" s="110" t="s">
        <v>11</v>
      </c>
      <c r="J17" s="110" t="s">
        <v>76</v>
      </c>
      <c r="K17" s="110" t="s">
        <v>24</v>
      </c>
      <c r="L17" s="109"/>
      <c r="M17" s="110" t="s">
        <v>25</v>
      </c>
      <c r="N17" s="111"/>
      <c r="O17" s="110" t="s">
        <v>57</v>
      </c>
      <c r="P17" s="110"/>
      <c r="Q17" s="110"/>
      <c r="R17" s="33" t="s">
        <v>98</v>
      </c>
      <c r="S17" s="33" t="s">
        <v>101</v>
      </c>
      <c r="T17" s="25"/>
      <c r="U17" s="25"/>
    </row>
    <row r="18" spans="1:21" ht="15.75" customHeight="1">
      <c r="A18" s="34">
        <v>31</v>
      </c>
      <c r="B18" s="103" t="s">
        <v>42</v>
      </c>
      <c r="C18" s="181">
        <f aca="true" t="shared" si="2" ref="C18:O18">C19+C20+C21</f>
        <v>889700</v>
      </c>
      <c r="D18" s="181">
        <f t="shared" si="2"/>
        <v>738500</v>
      </c>
      <c r="E18" s="228">
        <f t="shared" si="2"/>
        <v>0</v>
      </c>
      <c r="F18" s="181">
        <f t="shared" si="2"/>
        <v>141200</v>
      </c>
      <c r="G18" s="228">
        <f t="shared" si="2"/>
        <v>0</v>
      </c>
      <c r="H18" s="228">
        <f t="shared" si="2"/>
        <v>0</v>
      </c>
      <c r="I18" s="228">
        <f t="shared" si="2"/>
        <v>0</v>
      </c>
      <c r="J18" s="228">
        <f t="shared" si="2"/>
        <v>0</v>
      </c>
      <c r="K18" s="228">
        <f t="shared" si="2"/>
        <v>0</v>
      </c>
      <c r="L18" s="228">
        <f t="shared" si="2"/>
        <v>0</v>
      </c>
      <c r="M18" s="228">
        <f t="shared" si="2"/>
        <v>0</v>
      </c>
      <c r="N18" s="228">
        <f t="shared" si="2"/>
        <v>0</v>
      </c>
      <c r="O18" s="181">
        <f t="shared" si="2"/>
        <v>10000</v>
      </c>
      <c r="P18" s="181"/>
      <c r="Q18" s="181"/>
      <c r="R18" s="230">
        <v>900000</v>
      </c>
      <c r="S18" s="230">
        <v>900000</v>
      </c>
      <c r="T18" s="25"/>
      <c r="U18" s="25"/>
    </row>
    <row r="19" spans="1:21" ht="15.75" customHeight="1">
      <c r="A19" s="34">
        <v>311</v>
      </c>
      <c r="B19" s="90" t="s">
        <v>71</v>
      </c>
      <c r="C19" s="181">
        <f>SUM(D19:O19)</f>
        <v>740000</v>
      </c>
      <c r="D19" s="181">
        <v>632000</v>
      </c>
      <c r="E19" s="228">
        <v>0</v>
      </c>
      <c r="F19" s="181">
        <v>98000</v>
      </c>
      <c r="G19" s="228">
        <v>0</v>
      </c>
      <c r="H19" s="228">
        <v>0</v>
      </c>
      <c r="I19" s="228">
        <v>0</v>
      </c>
      <c r="J19" s="228">
        <v>0</v>
      </c>
      <c r="K19" s="228">
        <v>0</v>
      </c>
      <c r="L19" s="228">
        <v>0</v>
      </c>
      <c r="M19" s="228">
        <v>0</v>
      </c>
      <c r="N19" s="228">
        <v>0</v>
      </c>
      <c r="O19" s="181">
        <v>10000</v>
      </c>
      <c r="P19" s="181"/>
      <c r="Q19" s="181"/>
      <c r="R19" s="230"/>
      <c r="S19" s="230"/>
      <c r="T19" s="25"/>
      <c r="U19" s="25"/>
    </row>
    <row r="20" spans="1:21" ht="15.75" customHeight="1">
      <c r="A20" s="47">
        <v>312</v>
      </c>
      <c r="B20" s="93" t="s">
        <v>12</v>
      </c>
      <c r="C20" s="181">
        <f>SUM(D20:O20)</f>
        <v>27700</v>
      </c>
      <c r="D20" s="181">
        <v>19500</v>
      </c>
      <c r="E20" s="228">
        <v>0</v>
      </c>
      <c r="F20" s="181">
        <v>8200</v>
      </c>
      <c r="G20" s="228">
        <v>0</v>
      </c>
      <c r="H20" s="228">
        <v>0</v>
      </c>
      <c r="I20" s="228">
        <v>0</v>
      </c>
      <c r="J20" s="228">
        <v>0</v>
      </c>
      <c r="K20" s="228">
        <v>0</v>
      </c>
      <c r="L20" s="228">
        <v>0</v>
      </c>
      <c r="M20" s="228">
        <v>0</v>
      </c>
      <c r="N20" s="228">
        <v>0</v>
      </c>
      <c r="O20" s="181">
        <v>0</v>
      </c>
      <c r="P20" s="231"/>
      <c r="Q20" s="231"/>
      <c r="R20" s="232"/>
      <c r="S20" s="232"/>
      <c r="T20" s="25"/>
      <c r="U20" s="25"/>
    </row>
    <row r="21" spans="1:21" ht="15.75" customHeight="1">
      <c r="A21" s="205">
        <v>313</v>
      </c>
      <c r="B21" s="94" t="s">
        <v>72</v>
      </c>
      <c r="C21" s="181">
        <f>SUM(D21:O21)</f>
        <v>122000</v>
      </c>
      <c r="D21" s="181">
        <v>87000</v>
      </c>
      <c r="E21" s="228">
        <v>0</v>
      </c>
      <c r="F21" s="181">
        <v>35000</v>
      </c>
      <c r="G21" s="228">
        <v>0</v>
      </c>
      <c r="H21" s="228">
        <v>0</v>
      </c>
      <c r="I21" s="228">
        <v>0</v>
      </c>
      <c r="J21" s="228">
        <v>0</v>
      </c>
      <c r="K21" s="228">
        <v>0</v>
      </c>
      <c r="L21" s="228">
        <v>0</v>
      </c>
      <c r="M21" s="228">
        <v>0</v>
      </c>
      <c r="N21" s="228">
        <v>0</v>
      </c>
      <c r="O21" s="181">
        <v>0</v>
      </c>
      <c r="P21" s="231"/>
      <c r="Q21" s="231"/>
      <c r="R21" s="232"/>
      <c r="S21" s="232"/>
      <c r="T21" s="25"/>
      <c r="U21" s="25"/>
    </row>
    <row r="22" spans="1:21" ht="15.75" customHeight="1">
      <c r="A22" s="34">
        <v>32</v>
      </c>
      <c r="B22" s="97" t="s">
        <v>40</v>
      </c>
      <c r="C22" s="233">
        <f aca="true" t="shared" si="3" ref="C22:O22">C23+C24+C25+C26</f>
        <v>392600</v>
      </c>
      <c r="D22" s="233">
        <f t="shared" si="3"/>
        <v>6500</v>
      </c>
      <c r="E22" s="235">
        <f t="shared" si="3"/>
        <v>0</v>
      </c>
      <c r="F22" s="233">
        <f t="shared" si="3"/>
        <v>381100</v>
      </c>
      <c r="G22" s="235">
        <f t="shared" si="3"/>
        <v>0</v>
      </c>
      <c r="H22" s="235">
        <f t="shared" si="3"/>
        <v>0</v>
      </c>
      <c r="I22" s="235">
        <f t="shared" si="3"/>
        <v>0</v>
      </c>
      <c r="J22" s="235">
        <f t="shared" si="3"/>
        <v>0</v>
      </c>
      <c r="K22" s="235">
        <f t="shared" si="3"/>
        <v>0</v>
      </c>
      <c r="L22" s="235">
        <f t="shared" si="3"/>
        <v>0</v>
      </c>
      <c r="M22" s="235">
        <f t="shared" si="3"/>
        <v>0</v>
      </c>
      <c r="N22" s="235">
        <f t="shared" si="3"/>
        <v>0</v>
      </c>
      <c r="O22" s="233">
        <f t="shared" si="3"/>
        <v>5000</v>
      </c>
      <c r="P22" s="233"/>
      <c r="Q22" s="233"/>
      <c r="R22" s="230">
        <v>395000</v>
      </c>
      <c r="S22" s="230">
        <v>395000</v>
      </c>
      <c r="T22" s="25"/>
      <c r="U22" s="25"/>
    </row>
    <row r="23" spans="1:21" ht="15.75" customHeight="1">
      <c r="A23" s="95">
        <v>321</v>
      </c>
      <c r="B23" s="90" t="s">
        <v>59</v>
      </c>
      <c r="C23" s="233">
        <f>SUM(D23:O23)</f>
        <v>18000</v>
      </c>
      <c r="D23" s="233">
        <v>6500</v>
      </c>
      <c r="E23" s="235">
        <v>0</v>
      </c>
      <c r="F23" s="233">
        <v>11500</v>
      </c>
      <c r="G23" s="235">
        <v>0</v>
      </c>
      <c r="H23" s="235">
        <v>0</v>
      </c>
      <c r="I23" s="235">
        <v>0</v>
      </c>
      <c r="J23" s="235">
        <v>0</v>
      </c>
      <c r="K23" s="235">
        <v>0</v>
      </c>
      <c r="L23" s="235">
        <v>0</v>
      </c>
      <c r="M23" s="235">
        <v>0</v>
      </c>
      <c r="N23" s="235">
        <v>0</v>
      </c>
      <c r="O23" s="233">
        <v>0</v>
      </c>
      <c r="P23" s="233"/>
      <c r="Q23" s="233"/>
      <c r="R23" s="230"/>
      <c r="S23" s="230"/>
      <c r="T23" s="25"/>
      <c r="U23" s="25"/>
    </row>
    <row r="24" spans="1:21" ht="15.75" customHeight="1">
      <c r="A24" s="112">
        <v>322</v>
      </c>
      <c r="B24" s="93" t="s">
        <v>70</v>
      </c>
      <c r="C24" s="233">
        <f>SUM(D24:O24)</f>
        <v>27000</v>
      </c>
      <c r="D24" s="181">
        <v>0</v>
      </c>
      <c r="E24" s="228">
        <v>0</v>
      </c>
      <c r="F24" s="181">
        <v>22000</v>
      </c>
      <c r="G24" s="228">
        <v>0</v>
      </c>
      <c r="H24" s="228">
        <v>0</v>
      </c>
      <c r="I24" s="228">
        <v>0</v>
      </c>
      <c r="J24" s="228">
        <v>0</v>
      </c>
      <c r="K24" s="228">
        <v>0</v>
      </c>
      <c r="L24" s="228">
        <v>0</v>
      </c>
      <c r="M24" s="228">
        <v>0</v>
      </c>
      <c r="N24" s="228">
        <v>0</v>
      </c>
      <c r="O24" s="181">
        <v>5000</v>
      </c>
      <c r="P24" s="231"/>
      <c r="Q24" s="231"/>
      <c r="R24" s="230"/>
      <c r="S24" s="230"/>
      <c r="T24" s="25"/>
      <c r="U24" s="25"/>
    </row>
    <row r="25" spans="1:21" ht="15.75" customHeight="1">
      <c r="A25" s="47">
        <v>323</v>
      </c>
      <c r="B25" s="93" t="s">
        <v>60</v>
      </c>
      <c r="C25" s="233">
        <f>SUM(D25:O25)</f>
        <v>334600</v>
      </c>
      <c r="D25" s="181">
        <v>0</v>
      </c>
      <c r="E25" s="228">
        <v>0</v>
      </c>
      <c r="F25" s="181">
        <v>334600</v>
      </c>
      <c r="G25" s="228">
        <v>0</v>
      </c>
      <c r="H25" s="228">
        <v>0</v>
      </c>
      <c r="I25" s="228">
        <v>0</v>
      </c>
      <c r="J25" s="228">
        <v>0</v>
      </c>
      <c r="K25" s="228">
        <v>0</v>
      </c>
      <c r="L25" s="228">
        <v>0</v>
      </c>
      <c r="M25" s="228">
        <v>0</v>
      </c>
      <c r="N25" s="228">
        <v>0</v>
      </c>
      <c r="O25" s="181">
        <v>0</v>
      </c>
      <c r="P25" s="231"/>
      <c r="Q25" s="231"/>
      <c r="R25" s="230"/>
      <c r="S25" s="230"/>
      <c r="T25" s="25"/>
      <c r="U25" s="25"/>
    </row>
    <row r="26" spans="1:21" ht="15.75" customHeight="1">
      <c r="A26" s="47">
        <v>329</v>
      </c>
      <c r="B26" s="93" t="s">
        <v>13</v>
      </c>
      <c r="C26" s="233">
        <f>SUM(D26:O26)</f>
        <v>13000</v>
      </c>
      <c r="D26" s="181">
        <v>0</v>
      </c>
      <c r="E26" s="228">
        <v>0</v>
      </c>
      <c r="F26" s="181">
        <v>13000</v>
      </c>
      <c r="G26" s="228">
        <v>0</v>
      </c>
      <c r="H26" s="228">
        <v>0</v>
      </c>
      <c r="I26" s="228">
        <v>0</v>
      </c>
      <c r="J26" s="228">
        <v>0</v>
      </c>
      <c r="K26" s="228">
        <v>0</v>
      </c>
      <c r="L26" s="228">
        <v>0</v>
      </c>
      <c r="M26" s="228">
        <v>0</v>
      </c>
      <c r="N26" s="228">
        <v>0</v>
      </c>
      <c r="O26" s="181">
        <v>0</v>
      </c>
      <c r="P26" s="231"/>
      <c r="Q26" s="231"/>
      <c r="R26" s="230"/>
      <c r="S26" s="230"/>
      <c r="T26" s="25"/>
      <c r="U26" s="25"/>
    </row>
    <row r="27" spans="1:21" ht="15.75" customHeight="1">
      <c r="A27" s="47">
        <v>34</v>
      </c>
      <c r="B27" s="105" t="s">
        <v>44</v>
      </c>
      <c r="C27" s="181">
        <f>C28</f>
        <v>500</v>
      </c>
      <c r="D27" s="181">
        <f aca="true" t="shared" si="4" ref="D27:O27">D28</f>
        <v>0</v>
      </c>
      <c r="E27" s="228">
        <f t="shared" si="4"/>
        <v>0</v>
      </c>
      <c r="F27" s="181">
        <f t="shared" si="4"/>
        <v>500</v>
      </c>
      <c r="G27" s="228">
        <f t="shared" si="4"/>
        <v>0</v>
      </c>
      <c r="H27" s="228">
        <f t="shared" si="4"/>
        <v>0</v>
      </c>
      <c r="I27" s="228">
        <f t="shared" si="4"/>
        <v>0</v>
      </c>
      <c r="J27" s="228">
        <f t="shared" si="4"/>
        <v>0</v>
      </c>
      <c r="K27" s="228">
        <f t="shared" si="4"/>
        <v>0</v>
      </c>
      <c r="L27" s="228">
        <f t="shared" si="4"/>
        <v>0</v>
      </c>
      <c r="M27" s="228">
        <f t="shared" si="4"/>
        <v>0</v>
      </c>
      <c r="N27" s="228">
        <f t="shared" si="4"/>
        <v>0</v>
      </c>
      <c r="O27" s="181">
        <f t="shared" si="4"/>
        <v>0</v>
      </c>
      <c r="P27" s="181"/>
      <c r="Q27" s="181"/>
      <c r="R27" s="230">
        <v>500</v>
      </c>
      <c r="S27" s="230">
        <v>500</v>
      </c>
      <c r="T27" s="25"/>
      <c r="U27" s="25"/>
    </row>
    <row r="28" spans="1:21" ht="15.75" customHeight="1">
      <c r="A28" s="47">
        <v>343</v>
      </c>
      <c r="B28" s="93" t="s">
        <v>73</v>
      </c>
      <c r="C28" s="181">
        <v>500</v>
      </c>
      <c r="D28" s="181">
        <v>0</v>
      </c>
      <c r="E28" s="228">
        <v>0</v>
      </c>
      <c r="F28" s="181">
        <v>500</v>
      </c>
      <c r="G28" s="228">
        <v>0</v>
      </c>
      <c r="H28" s="228">
        <v>0</v>
      </c>
      <c r="I28" s="228">
        <v>0</v>
      </c>
      <c r="J28" s="228">
        <v>0</v>
      </c>
      <c r="K28" s="228">
        <v>0</v>
      </c>
      <c r="L28" s="228">
        <v>0</v>
      </c>
      <c r="M28" s="228">
        <v>0</v>
      </c>
      <c r="N28" s="228">
        <v>0</v>
      </c>
      <c r="O28" s="181">
        <v>0</v>
      </c>
      <c r="P28" s="181"/>
      <c r="Q28" s="181"/>
      <c r="R28" s="230"/>
      <c r="S28" s="230"/>
      <c r="T28" s="25"/>
      <c r="U28" s="25"/>
    </row>
    <row r="29" spans="1:21" ht="21" customHeight="1">
      <c r="A29" s="47">
        <v>42</v>
      </c>
      <c r="B29" s="106" t="s">
        <v>43</v>
      </c>
      <c r="C29" s="181">
        <f>C30+C31</f>
        <v>25000</v>
      </c>
      <c r="D29" s="181">
        <f aca="true" t="shared" si="5" ref="D29:O29">D30+D31</f>
        <v>0</v>
      </c>
      <c r="E29" s="228">
        <f t="shared" si="5"/>
        <v>0</v>
      </c>
      <c r="F29" s="181">
        <f t="shared" si="5"/>
        <v>25000</v>
      </c>
      <c r="G29" s="228">
        <f t="shared" si="5"/>
        <v>0</v>
      </c>
      <c r="H29" s="228">
        <f t="shared" si="5"/>
        <v>0</v>
      </c>
      <c r="I29" s="228">
        <f t="shared" si="5"/>
        <v>0</v>
      </c>
      <c r="J29" s="228">
        <f t="shared" si="5"/>
        <v>0</v>
      </c>
      <c r="K29" s="228">
        <f t="shared" si="5"/>
        <v>0</v>
      </c>
      <c r="L29" s="228">
        <f t="shared" si="5"/>
        <v>0</v>
      </c>
      <c r="M29" s="228">
        <f t="shared" si="5"/>
        <v>0</v>
      </c>
      <c r="N29" s="228">
        <f t="shared" si="5"/>
        <v>0</v>
      </c>
      <c r="O29" s="181">
        <f t="shared" si="5"/>
        <v>0</v>
      </c>
      <c r="P29" s="181"/>
      <c r="Q29" s="181"/>
      <c r="R29" s="230">
        <v>20000</v>
      </c>
      <c r="S29" s="230">
        <v>20000</v>
      </c>
      <c r="T29" s="25"/>
      <c r="U29" s="25"/>
    </row>
    <row r="30" spans="1:21" ht="21" customHeight="1">
      <c r="A30" s="47">
        <v>422</v>
      </c>
      <c r="B30" s="96" t="s">
        <v>74</v>
      </c>
      <c r="C30" s="181">
        <v>20000</v>
      </c>
      <c r="D30" s="181">
        <v>0</v>
      </c>
      <c r="E30" s="228">
        <v>0</v>
      </c>
      <c r="F30" s="181">
        <v>20000</v>
      </c>
      <c r="G30" s="228">
        <v>0</v>
      </c>
      <c r="H30" s="228">
        <v>0</v>
      </c>
      <c r="I30" s="228">
        <v>0</v>
      </c>
      <c r="J30" s="228">
        <v>0</v>
      </c>
      <c r="K30" s="228">
        <v>0</v>
      </c>
      <c r="L30" s="228">
        <v>0</v>
      </c>
      <c r="M30" s="228">
        <v>0</v>
      </c>
      <c r="N30" s="228">
        <v>0</v>
      </c>
      <c r="O30" s="181">
        <v>0</v>
      </c>
      <c r="P30" s="181"/>
      <c r="Q30" s="181"/>
      <c r="R30" s="230"/>
      <c r="S30" s="230"/>
      <c r="T30" s="25"/>
      <c r="U30" s="25"/>
    </row>
    <row r="31" spans="1:21" ht="15.75" customHeight="1">
      <c r="A31" s="47">
        <v>424</v>
      </c>
      <c r="B31" s="93" t="s">
        <v>75</v>
      </c>
      <c r="C31" s="181">
        <v>5000</v>
      </c>
      <c r="D31" s="181">
        <v>0</v>
      </c>
      <c r="E31" s="228">
        <v>0</v>
      </c>
      <c r="F31" s="181">
        <v>5000</v>
      </c>
      <c r="G31" s="228">
        <v>0</v>
      </c>
      <c r="H31" s="228">
        <v>0</v>
      </c>
      <c r="I31" s="228">
        <v>0</v>
      </c>
      <c r="J31" s="228">
        <v>0</v>
      </c>
      <c r="K31" s="228">
        <v>0</v>
      </c>
      <c r="L31" s="228">
        <v>0</v>
      </c>
      <c r="M31" s="228">
        <v>0</v>
      </c>
      <c r="N31" s="228">
        <v>0</v>
      </c>
      <c r="O31" s="181">
        <v>0</v>
      </c>
      <c r="P31" s="181"/>
      <c r="Q31" s="181"/>
      <c r="R31" s="232"/>
      <c r="S31" s="232"/>
      <c r="T31" s="25"/>
      <c r="U31" s="25"/>
    </row>
    <row r="32" spans="1:21" ht="15.75" customHeight="1">
      <c r="A32" s="39"/>
      <c r="B32" s="102" t="s">
        <v>30</v>
      </c>
      <c r="C32" s="181">
        <f aca="true" t="shared" si="6" ref="C32:S32">C22+C18+C29+C27</f>
        <v>1307800</v>
      </c>
      <c r="D32" s="181">
        <f t="shared" si="6"/>
        <v>745000</v>
      </c>
      <c r="E32" s="228">
        <f t="shared" si="6"/>
        <v>0</v>
      </c>
      <c r="F32" s="181">
        <f t="shared" si="6"/>
        <v>547800</v>
      </c>
      <c r="G32" s="228">
        <f t="shared" si="6"/>
        <v>0</v>
      </c>
      <c r="H32" s="228">
        <f t="shared" si="6"/>
        <v>0</v>
      </c>
      <c r="I32" s="228">
        <f t="shared" si="6"/>
        <v>0</v>
      </c>
      <c r="J32" s="228">
        <f t="shared" si="6"/>
        <v>0</v>
      </c>
      <c r="K32" s="228">
        <f t="shared" si="6"/>
        <v>0</v>
      </c>
      <c r="L32" s="228">
        <f t="shared" si="6"/>
        <v>0</v>
      </c>
      <c r="M32" s="228">
        <f t="shared" si="6"/>
        <v>0</v>
      </c>
      <c r="N32" s="228">
        <f t="shared" si="6"/>
        <v>0</v>
      </c>
      <c r="O32" s="181">
        <f t="shared" si="6"/>
        <v>15000</v>
      </c>
      <c r="P32" s="181"/>
      <c r="Q32" s="181"/>
      <c r="R32" s="181">
        <f t="shared" si="6"/>
        <v>1315500</v>
      </c>
      <c r="S32" s="181">
        <f t="shared" si="6"/>
        <v>1315500</v>
      </c>
      <c r="T32" s="25"/>
      <c r="U32" s="25"/>
    </row>
    <row r="33" spans="1:21" ht="15.75" customHeight="1">
      <c r="A33" s="25"/>
      <c r="B33" s="25"/>
      <c r="C33" s="174"/>
      <c r="D33" s="174"/>
      <c r="E33" s="174"/>
      <c r="F33" s="174"/>
      <c r="G33" s="174"/>
      <c r="H33" s="174"/>
      <c r="I33" s="174"/>
      <c r="J33" s="174"/>
      <c r="K33" s="174"/>
      <c r="L33" s="175"/>
      <c r="M33" s="175"/>
      <c r="N33" s="176"/>
      <c r="O33" s="26"/>
      <c r="P33" s="26"/>
      <c r="Q33" s="26"/>
      <c r="R33" s="25"/>
      <c r="S33" s="25"/>
      <c r="T33" s="25"/>
      <c r="U33" s="25"/>
    </row>
    <row r="34" spans="1:21" ht="15.75" customHeight="1">
      <c r="A34" s="24" t="s">
        <v>102</v>
      </c>
      <c r="B34" s="25"/>
      <c r="C34" s="174"/>
      <c r="D34" s="174"/>
      <c r="E34" s="174"/>
      <c r="F34" s="174"/>
      <c r="G34" s="174"/>
      <c r="H34" s="174"/>
      <c r="I34" s="174"/>
      <c r="J34" s="174"/>
      <c r="K34" s="174"/>
      <c r="L34" s="176"/>
      <c r="M34" s="176"/>
      <c r="N34" s="176"/>
      <c r="O34" s="26"/>
      <c r="P34" s="26"/>
      <c r="Q34" s="26"/>
      <c r="R34" s="25"/>
      <c r="S34" s="25"/>
      <c r="T34" s="25"/>
      <c r="U34" s="25"/>
    </row>
    <row r="35" spans="1:21" ht="15.75" customHeight="1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49"/>
      <c r="M35" s="49"/>
      <c r="N35" s="26"/>
      <c r="O35" s="26"/>
      <c r="P35" s="26"/>
      <c r="Q35" s="26"/>
      <c r="R35" s="25"/>
      <c r="S35" s="25"/>
      <c r="T35" s="25"/>
      <c r="U35" s="25"/>
    </row>
    <row r="36" spans="1:21" ht="15.75" customHeight="1">
      <c r="A36" s="50" t="s">
        <v>17</v>
      </c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2"/>
      <c r="M36" s="41"/>
      <c r="N36" s="41"/>
      <c r="O36" s="41"/>
      <c r="P36" s="41"/>
      <c r="Q36" s="41"/>
      <c r="R36" s="38"/>
      <c r="S36" s="38"/>
      <c r="T36" s="25"/>
      <c r="U36" s="25"/>
    </row>
    <row r="37" spans="1:21" ht="15.75" customHeight="1">
      <c r="A37" s="39"/>
      <c r="B37" s="40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38"/>
      <c r="S37" s="38"/>
      <c r="T37" s="25"/>
      <c r="U37" s="25"/>
    </row>
    <row r="38" spans="1:21" ht="33.75" customHeight="1">
      <c r="A38" s="107" t="s">
        <v>18</v>
      </c>
      <c r="B38" s="108" t="s">
        <v>19</v>
      </c>
      <c r="C38" s="109" t="s">
        <v>97</v>
      </c>
      <c r="D38" s="110" t="s">
        <v>10</v>
      </c>
      <c r="E38" s="110" t="s">
        <v>20</v>
      </c>
      <c r="F38" s="110" t="s">
        <v>21</v>
      </c>
      <c r="G38" s="110" t="s">
        <v>22</v>
      </c>
      <c r="H38" s="110" t="s">
        <v>23</v>
      </c>
      <c r="I38" s="110" t="s">
        <v>11</v>
      </c>
      <c r="J38" s="110" t="s">
        <v>76</v>
      </c>
      <c r="K38" s="110" t="s">
        <v>24</v>
      </c>
      <c r="L38" s="110" t="s">
        <v>34</v>
      </c>
      <c r="M38" s="110" t="s">
        <v>25</v>
      </c>
      <c r="N38" s="110" t="s">
        <v>91</v>
      </c>
      <c r="O38" s="110" t="s">
        <v>58</v>
      </c>
      <c r="P38" s="183"/>
      <c r="Q38" s="183"/>
      <c r="R38" s="33" t="s">
        <v>98</v>
      </c>
      <c r="S38" s="33" t="s">
        <v>99</v>
      </c>
      <c r="T38" s="25"/>
      <c r="U38" s="25"/>
    </row>
    <row r="39" spans="1:21" ht="15.75" customHeight="1">
      <c r="A39" s="95">
        <v>31</v>
      </c>
      <c r="B39" s="103" t="s">
        <v>42</v>
      </c>
      <c r="C39" s="181">
        <f aca="true" t="shared" si="7" ref="C39:O39">C40+C41</f>
        <v>147700</v>
      </c>
      <c r="D39" s="181">
        <f t="shared" si="7"/>
        <v>15000</v>
      </c>
      <c r="E39" s="181">
        <f t="shared" si="7"/>
        <v>0</v>
      </c>
      <c r="F39" s="181">
        <f t="shared" si="7"/>
        <v>1700</v>
      </c>
      <c r="G39" s="181">
        <f t="shared" si="7"/>
        <v>125700</v>
      </c>
      <c r="H39" s="228">
        <f t="shared" si="7"/>
        <v>0</v>
      </c>
      <c r="I39" s="181">
        <f t="shared" si="7"/>
        <v>0</v>
      </c>
      <c r="J39" s="181">
        <f t="shared" si="7"/>
        <v>0</v>
      </c>
      <c r="K39" s="181">
        <f t="shared" si="7"/>
        <v>2300</v>
      </c>
      <c r="L39" s="228">
        <f t="shared" si="7"/>
        <v>0</v>
      </c>
      <c r="M39" s="181">
        <f t="shared" si="7"/>
        <v>0</v>
      </c>
      <c r="N39" s="181">
        <f t="shared" si="7"/>
        <v>3000</v>
      </c>
      <c r="O39" s="181">
        <f t="shared" si="7"/>
        <v>0</v>
      </c>
      <c r="P39" s="181"/>
      <c r="Q39" s="181"/>
      <c r="R39" s="230">
        <v>11000</v>
      </c>
      <c r="S39" s="230">
        <v>11000</v>
      </c>
      <c r="T39" s="25"/>
      <c r="U39" s="25"/>
    </row>
    <row r="40" spans="1:21" ht="15.75" customHeight="1">
      <c r="A40" s="95">
        <v>311</v>
      </c>
      <c r="B40" s="90" t="s">
        <v>71</v>
      </c>
      <c r="C40" s="181">
        <f>SUM(D40:O40)</f>
        <v>122950</v>
      </c>
      <c r="D40" s="181">
        <v>12500</v>
      </c>
      <c r="E40" s="181">
        <v>0</v>
      </c>
      <c r="F40" s="181">
        <v>1450</v>
      </c>
      <c r="G40" s="181">
        <v>104000</v>
      </c>
      <c r="H40" s="228">
        <v>0</v>
      </c>
      <c r="I40" s="181">
        <v>0</v>
      </c>
      <c r="J40" s="181">
        <v>0</v>
      </c>
      <c r="K40" s="181">
        <v>2000</v>
      </c>
      <c r="L40" s="228">
        <v>0</v>
      </c>
      <c r="M40" s="181">
        <v>0</v>
      </c>
      <c r="N40" s="181">
        <v>3000</v>
      </c>
      <c r="O40" s="181">
        <v>0</v>
      </c>
      <c r="P40" s="181"/>
      <c r="Q40" s="181"/>
      <c r="R40" s="230"/>
      <c r="S40" s="230"/>
      <c r="T40" s="25"/>
      <c r="U40" s="25"/>
    </row>
    <row r="41" spans="1:21" ht="15.75" customHeight="1">
      <c r="A41" s="112">
        <v>313</v>
      </c>
      <c r="B41" s="94" t="s">
        <v>72</v>
      </c>
      <c r="C41" s="181">
        <f>SUM(D41:O41)</f>
        <v>24750</v>
      </c>
      <c r="D41" s="181">
        <v>2500</v>
      </c>
      <c r="E41" s="181">
        <v>0</v>
      </c>
      <c r="F41" s="181">
        <v>250</v>
      </c>
      <c r="G41" s="181">
        <v>21700</v>
      </c>
      <c r="H41" s="228">
        <v>0</v>
      </c>
      <c r="I41" s="181">
        <v>0</v>
      </c>
      <c r="J41" s="181">
        <v>0</v>
      </c>
      <c r="K41" s="181">
        <v>300</v>
      </c>
      <c r="L41" s="228">
        <v>0</v>
      </c>
      <c r="M41" s="181">
        <v>0</v>
      </c>
      <c r="N41" s="181">
        <v>0</v>
      </c>
      <c r="O41" s="181">
        <v>0</v>
      </c>
      <c r="P41" s="231"/>
      <c r="Q41" s="231"/>
      <c r="R41" s="232"/>
      <c r="S41" s="232"/>
      <c r="T41" s="25"/>
      <c r="U41" s="25"/>
    </row>
    <row r="42" spans="1:21" ht="15.75" customHeight="1">
      <c r="A42" s="95">
        <v>32</v>
      </c>
      <c r="B42" s="97" t="s">
        <v>40</v>
      </c>
      <c r="C42" s="181">
        <f>C43+C44+C45+C46</f>
        <v>815720</v>
      </c>
      <c r="D42" s="181">
        <f>D43+D44+D45+D46</f>
        <v>12420</v>
      </c>
      <c r="E42" s="181">
        <f>E43+E44+E45+E46</f>
        <v>0</v>
      </c>
      <c r="F42" s="181">
        <f>F43+F44+F45+F46</f>
        <v>545300</v>
      </c>
      <c r="G42" s="181">
        <f>G43+G44+G45+G46</f>
        <v>85300</v>
      </c>
      <c r="H42" s="181">
        <f>H43+H44+H45+H46</f>
        <v>0</v>
      </c>
      <c r="I42" s="181">
        <f>I43+I44+I45+I46</f>
        <v>25000</v>
      </c>
      <c r="J42" s="181">
        <f>J43+J44+J45+J46</f>
        <v>38000</v>
      </c>
      <c r="K42" s="181">
        <f>K43+K44+K45+K46</f>
        <v>21700</v>
      </c>
      <c r="L42" s="181">
        <f>L43+L44+L45+L46</f>
        <v>73000</v>
      </c>
      <c r="M42" s="181">
        <f>M43+M44+M45+M46</f>
        <v>5000</v>
      </c>
      <c r="N42" s="181">
        <f>N43+N44+N45+N46</f>
        <v>5000</v>
      </c>
      <c r="O42" s="181">
        <f>O43+O44+O45+O46</f>
        <v>5000</v>
      </c>
      <c r="P42" s="181"/>
      <c r="Q42" s="181"/>
      <c r="R42" s="230">
        <v>820000</v>
      </c>
      <c r="S42" s="230">
        <v>820000</v>
      </c>
      <c r="T42" s="25"/>
      <c r="U42" s="25"/>
    </row>
    <row r="43" spans="1:21" ht="15.75" customHeight="1">
      <c r="A43" s="95">
        <v>321</v>
      </c>
      <c r="B43" s="90" t="s">
        <v>59</v>
      </c>
      <c r="C43" s="181">
        <f>SUM(D43:O43)</f>
        <v>49120</v>
      </c>
      <c r="D43" s="181">
        <v>1120</v>
      </c>
      <c r="E43" s="181">
        <v>0</v>
      </c>
      <c r="F43" s="181">
        <v>35000</v>
      </c>
      <c r="G43" s="181">
        <v>5000</v>
      </c>
      <c r="H43" s="228">
        <v>0</v>
      </c>
      <c r="I43" s="181">
        <v>5000</v>
      </c>
      <c r="J43" s="181">
        <v>0</v>
      </c>
      <c r="K43" s="181">
        <v>3000</v>
      </c>
      <c r="L43" s="228">
        <v>0</v>
      </c>
      <c r="M43" s="181">
        <v>0</v>
      </c>
      <c r="N43" s="181">
        <v>0</v>
      </c>
      <c r="O43" s="181">
        <v>0</v>
      </c>
      <c r="P43" s="181"/>
      <c r="Q43" s="181"/>
      <c r="R43" s="230"/>
      <c r="S43" s="230"/>
      <c r="T43" s="25"/>
      <c r="U43" s="25"/>
    </row>
    <row r="44" spans="1:21" ht="15.75" customHeight="1">
      <c r="A44" s="112">
        <v>322</v>
      </c>
      <c r="B44" s="93" t="s">
        <v>70</v>
      </c>
      <c r="C44" s="181">
        <f>SUM(D44:O44)</f>
        <v>588300</v>
      </c>
      <c r="D44" s="181">
        <v>3300</v>
      </c>
      <c r="E44" s="181">
        <v>0</v>
      </c>
      <c r="F44" s="181">
        <v>474000</v>
      </c>
      <c r="G44" s="181">
        <v>30000</v>
      </c>
      <c r="H44" s="228">
        <v>0</v>
      </c>
      <c r="I44" s="181">
        <v>5000</v>
      </c>
      <c r="J44" s="181">
        <v>0</v>
      </c>
      <c r="K44" s="181">
        <v>5000</v>
      </c>
      <c r="L44" s="276">
        <v>61000</v>
      </c>
      <c r="M44" s="181">
        <v>5000</v>
      </c>
      <c r="N44" s="181">
        <v>0</v>
      </c>
      <c r="O44" s="181">
        <v>5000</v>
      </c>
      <c r="P44" s="236"/>
      <c r="Q44" s="236"/>
      <c r="R44" s="232"/>
      <c r="S44" s="232"/>
      <c r="T44" s="25"/>
      <c r="U44" s="25"/>
    </row>
    <row r="45" spans="1:21" ht="15.75" customHeight="1">
      <c r="A45" s="112">
        <v>323</v>
      </c>
      <c r="B45" s="93" t="s">
        <v>60</v>
      </c>
      <c r="C45" s="181">
        <f>SUM(D45:O45)</f>
        <v>93600</v>
      </c>
      <c r="D45" s="181">
        <v>8000</v>
      </c>
      <c r="E45" s="181">
        <v>0</v>
      </c>
      <c r="F45" s="181">
        <v>11300</v>
      </c>
      <c r="G45" s="181">
        <v>10300</v>
      </c>
      <c r="H45" s="228">
        <v>0</v>
      </c>
      <c r="I45" s="181">
        <v>5000</v>
      </c>
      <c r="J45" s="181">
        <v>38000</v>
      </c>
      <c r="K45" s="181">
        <v>6000</v>
      </c>
      <c r="L45" s="276">
        <v>10000</v>
      </c>
      <c r="M45" s="181">
        <v>0</v>
      </c>
      <c r="N45" s="181">
        <v>5000</v>
      </c>
      <c r="O45" s="181">
        <v>0</v>
      </c>
      <c r="P45" s="236"/>
      <c r="Q45" s="236"/>
      <c r="R45" s="232"/>
      <c r="S45" s="232"/>
      <c r="T45" s="25"/>
      <c r="U45" s="25"/>
    </row>
    <row r="46" spans="1:21" ht="15.75" customHeight="1">
      <c r="A46" s="112">
        <v>329</v>
      </c>
      <c r="B46" s="93" t="s">
        <v>13</v>
      </c>
      <c r="C46" s="181">
        <f>SUM(D46:O46)</f>
        <v>84700</v>
      </c>
      <c r="D46" s="181">
        <v>0</v>
      </c>
      <c r="E46" s="181">
        <v>0</v>
      </c>
      <c r="F46" s="181">
        <v>25000</v>
      </c>
      <c r="G46" s="181">
        <v>40000</v>
      </c>
      <c r="H46" s="228">
        <v>0</v>
      </c>
      <c r="I46" s="181">
        <v>10000</v>
      </c>
      <c r="J46" s="181">
        <v>0</v>
      </c>
      <c r="K46" s="181">
        <v>7700</v>
      </c>
      <c r="L46" s="276">
        <v>2000</v>
      </c>
      <c r="M46" s="181">
        <v>0</v>
      </c>
      <c r="N46" s="181">
        <v>0</v>
      </c>
      <c r="O46" s="181">
        <v>0</v>
      </c>
      <c r="P46" s="236"/>
      <c r="Q46" s="236"/>
      <c r="R46" s="232"/>
      <c r="S46" s="232"/>
      <c r="T46" s="25"/>
      <c r="U46" s="25"/>
    </row>
    <row r="47" spans="1:21" ht="15.75" customHeight="1">
      <c r="A47" s="112">
        <v>34</v>
      </c>
      <c r="B47" s="105" t="s">
        <v>44</v>
      </c>
      <c r="C47" s="181">
        <f>C48</f>
        <v>20000</v>
      </c>
      <c r="D47" s="181"/>
      <c r="E47" s="181"/>
      <c r="F47" s="181"/>
      <c r="G47" s="181">
        <v>20000</v>
      </c>
      <c r="H47" s="228"/>
      <c r="I47" s="181"/>
      <c r="J47" s="181"/>
      <c r="K47" s="181"/>
      <c r="L47" s="228"/>
      <c r="M47" s="181"/>
      <c r="N47" s="181"/>
      <c r="O47" s="181"/>
      <c r="P47" s="236"/>
      <c r="Q47" s="236"/>
      <c r="R47" s="230">
        <v>1000</v>
      </c>
      <c r="S47" s="230">
        <v>1000</v>
      </c>
      <c r="T47" s="25"/>
      <c r="U47" s="25"/>
    </row>
    <row r="48" spans="1:21" ht="15.75" customHeight="1">
      <c r="A48" s="112">
        <v>343</v>
      </c>
      <c r="B48" s="93" t="s">
        <v>85</v>
      </c>
      <c r="C48" s="181">
        <f>SUM(D48:O48)</f>
        <v>20000</v>
      </c>
      <c r="D48" s="181"/>
      <c r="E48" s="181"/>
      <c r="F48" s="181"/>
      <c r="G48" s="181">
        <v>20000</v>
      </c>
      <c r="H48" s="228"/>
      <c r="I48" s="181"/>
      <c r="J48" s="181"/>
      <c r="K48" s="181"/>
      <c r="L48" s="228"/>
      <c r="M48" s="181"/>
      <c r="N48" s="181"/>
      <c r="O48" s="181"/>
      <c r="P48" s="236"/>
      <c r="Q48" s="236"/>
      <c r="R48" s="232"/>
      <c r="S48" s="232"/>
      <c r="T48" s="25"/>
      <c r="U48" s="25"/>
    </row>
    <row r="49" spans="1:21" ht="15.75" customHeight="1">
      <c r="A49" s="112">
        <v>37</v>
      </c>
      <c r="B49" s="285" t="s">
        <v>80</v>
      </c>
      <c r="C49" s="181">
        <f>SUM(D49:O49)</f>
        <v>75000</v>
      </c>
      <c r="D49" s="181"/>
      <c r="E49" s="181"/>
      <c r="F49" s="181"/>
      <c r="G49" s="181">
        <v>75000</v>
      </c>
      <c r="H49" s="228"/>
      <c r="I49" s="181"/>
      <c r="J49" s="181"/>
      <c r="K49" s="181"/>
      <c r="L49" s="228"/>
      <c r="M49" s="181"/>
      <c r="N49" s="181"/>
      <c r="O49" s="181"/>
      <c r="P49" s="236"/>
      <c r="Q49" s="236"/>
      <c r="R49" s="230">
        <v>50000</v>
      </c>
      <c r="S49" s="230">
        <v>50000</v>
      </c>
      <c r="T49" s="25"/>
      <c r="U49" s="25"/>
    </row>
    <row r="50" spans="1:21" ht="15.75" customHeight="1">
      <c r="A50" s="112">
        <v>372</v>
      </c>
      <c r="B50" s="96" t="s">
        <v>80</v>
      </c>
      <c r="C50" s="181">
        <f>SUM(D50:O50)</f>
        <v>75000</v>
      </c>
      <c r="D50" s="231">
        <v>0</v>
      </c>
      <c r="E50" s="231">
        <v>0</v>
      </c>
      <c r="F50" s="231">
        <v>0</v>
      </c>
      <c r="G50" s="181">
        <v>75000</v>
      </c>
      <c r="H50" s="228">
        <v>0</v>
      </c>
      <c r="I50" s="231">
        <v>0</v>
      </c>
      <c r="J50" s="237">
        <v>0</v>
      </c>
      <c r="K50" s="238">
        <v>0</v>
      </c>
      <c r="L50" s="241">
        <v>0</v>
      </c>
      <c r="M50" s="239">
        <v>0</v>
      </c>
      <c r="N50" s="239">
        <v>0</v>
      </c>
      <c r="O50" s="239">
        <v>0</v>
      </c>
      <c r="P50" s="236"/>
      <c r="Q50" s="236"/>
      <c r="R50" s="232"/>
      <c r="S50" s="232"/>
      <c r="T50" s="25"/>
      <c r="U50" s="25"/>
    </row>
    <row r="51" spans="1:21" ht="15.75" customHeight="1">
      <c r="A51" s="112">
        <v>41</v>
      </c>
      <c r="B51" s="286" t="s">
        <v>86</v>
      </c>
      <c r="C51" s="181">
        <f>C52</f>
        <v>2000</v>
      </c>
      <c r="D51" s="231"/>
      <c r="E51" s="231"/>
      <c r="F51" s="231"/>
      <c r="G51" s="181">
        <v>2000</v>
      </c>
      <c r="H51" s="228"/>
      <c r="I51" s="231"/>
      <c r="J51" s="237"/>
      <c r="K51" s="238"/>
      <c r="L51" s="241"/>
      <c r="M51" s="239"/>
      <c r="N51" s="239"/>
      <c r="O51" s="239"/>
      <c r="P51" s="236"/>
      <c r="Q51" s="236"/>
      <c r="R51" s="230">
        <v>2000</v>
      </c>
      <c r="S51" s="230">
        <v>2000</v>
      </c>
      <c r="T51" s="25"/>
      <c r="U51" s="25"/>
    </row>
    <row r="52" spans="1:21" ht="15.75" customHeight="1">
      <c r="A52" s="112">
        <v>412</v>
      </c>
      <c r="B52" s="96" t="s">
        <v>87</v>
      </c>
      <c r="C52" s="181">
        <f>SUM(D52:O52)</f>
        <v>2000</v>
      </c>
      <c r="D52" s="231"/>
      <c r="E52" s="231"/>
      <c r="F52" s="231"/>
      <c r="G52" s="181">
        <v>2000</v>
      </c>
      <c r="H52" s="228"/>
      <c r="I52" s="231"/>
      <c r="J52" s="237"/>
      <c r="K52" s="238"/>
      <c r="L52" s="241"/>
      <c r="M52" s="239"/>
      <c r="N52" s="239"/>
      <c r="O52" s="239"/>
      <c r="P52" s="236"/>
      <c r="Q52" s="236"/>
      <c r="R52" s="232"/>
      <c r="S52" s="232"/>
      <c r="T52" s="25"/>
      <c r="U52" s="25"/>
    </row>
    <row r="53" spans="1:21" ht="20.25" customHeight="1">
      <c r="A53" s="95">
        <v>42</v>
      </c>
      <c r="B53" s="106" t="s">
        <v>43</v>
      </c>
      <c r="C53" s="181">
        <f>C54+C55</f>
        <v>186000</v>
      </c>
      <c r="D53" s="181">
        <v>0</v>
      </c>
      <c r="E53" s="181">
        <f aca="true" t="shared" si="8" ref="E53:O53">E54+E55</f>
        <v>0</v>
      </c>
      <c r="F53" s="181">
        <f t="shared" si="8"/>
        <v>30000</v>
      </c>
      <c r="G53" s="181">
        <f t="shared" si="8"/>
        <v>125000</v>
      </c>
      <c r="H53" s="228">
        <f t="shared" si="8"/>
        <v>0</v>
      </c>
      <c r="I53" s="181">
        <f t="shared" si="8"/>
        <v>5000</v>
      </c>
      <c r="J53" s="181">
        <f t="shared" si="8"/>
        <v>2000</v>
      </c>
      <c r="K53" s="181">
        <f t="shared" si="8"/>
        <v>4000</v>
      </c>
      <c r="L53" s="228">
        <f t="shared" si="8"/>
        <v>0</v>
      </c>
      <c r="M53" s="181">
        <f t="shared" si="8"/>
        <v>0</v>
      </c>
      <c r="N53" s="181">
        <f t="shared" si="8"/>
        <v>20000</v>
      </c>
      <c r="O53" s="181">
        <f t="shared" si="8"/>
        <v>0</v>
      </c>
      <c r="P53" s="240"/>
      <c r="Q53" s="240"/>
      <c r="R53" s="230">
        <v>150000</v>
      </c>
      <c r="S53" s="230">
        <v>150000</v>
      </c>
      <c r="T53" s="25"/>
      <c r="U53" s="25"/>
    </row>
    <row r="54" spans="1:21" ht="20.25" customHeight="1">
      <c r="A54" s="95">
        <v>422</v>
      </c>
      <c r="B54" s="96" t="s">
        <v>74</v>
      </c>
      <c r="C54" s="181">
        <f>SUM(D54:O54)</f>
        <v>76000</v>
      </c>
      <c r="D54" s="231">
        <v>0</v>
      </c>
      <c r="E54" s="231">
        <v>0</v>
      </c>
      <c r="F54" s="181">
        <v>24000</v>
      </c>
      <c r="G54" s="181">
        <v>25000</v>
      </c>
      <c r="H54" s="228">
        <v>0</v>
      </c>
      <c r="I54" s="181">
        <v>3000</v>
      </c>
      <c r="J54" s="231">
        <v>0</v>
      </c>
      <c r="K54" s="181">
        <v>4000</v>
      </c>
      <c r="L54" s="228">
        <v>0</v>
      </c>
      <c r="M54" s="231">
        <v>0</v>
      </c>
      <c r="N54" s="181">
        <v>20000</v>
      </c>
      <c r="O54" s="231">
        <v>0</v>
      </c>
      <c r="P54" s="240"/>
      <c r="Q54" s="240"/>
      <c r="R54" s="230"/>
      <c r="S54" s="230"/>
      <c r="T54" s="25"/>
      <c r="U54" s="25"/>
    </row>
    <row r="55" spans="1:21" ht="15.75" customHeight="1">
      <c r="A55" s="112">
        <v>424</v>
      </c>
      <c r="B55" s="93" t="s">
        <v>75</v>
      </c>
      <c r="C55" s="181">
        <f>SUM(D55:O55)</f>
        <v>110000</v>
      </c>
      <c r="D55" s="181">
        <v>0</v>
      </c>
      <c r="E55" s="181">
        <v>0</v>
      </c>
      <c r="F55" s="181">
        <v>6000</v>
      </c>
      <c r="G55" s="181">
        <v>100000</v>
      </c>
      <c r="H55" s="228">
        <v>0</v>
      </c>
      <c r="I55" s="181">
        <v>2000</v>
      </c>
      <c r="J55" s="181">
        <v>2000</v>
      </c>
      <c r="K55" s="181">
        <v>0</v>
      </c>
      <c r="L55" s="228">
        <v>0</v>
      </c>
      <c r="M55" s="181">
        <v>0</v>
      </c>
      <c r="N55" s="181">
        <v>0</v>
      </c>
      <c r="O55" s="181">
        <v>0</v>
      </c>
      <c r="P55" s="181"/>
      <c r="Q55" s="181"/>
      <c r="R55" s="232"/>
      <c r="S55" s="232"/>
      <c r="T55" s="25"/>
      <c r="U55" s="25"/>
    </row>
    <row r="56" spans="1:21" ht="15.75" customHeight="1">
      <c r="A56" s="113"/>
      <c r="B56" s="102" t="s">
        <v>30</v>
      </c>
      <c r="C56" s="181">
        <f>C53+C51+C49+C47+C42+C39</f>
        <v>1246420</v>
      </c>
      <c r="D56" s="181">
        <f>D53+D51+D49+D47+D42+D39</f>
        <v>27420</v>
      </c>
      <c r="E56" s="181">
        <f>E53+E51+E49+E47+E42+E39</f>
        <v>0</v>
      </c>
      <c r="F56" s="181">
        <f>F53+F51+F49+F47+F42+F39</f>
        <v>577000</v>
      </c>
      <c r="G56" s="181">
        <f>G53+G51+G49+G47+G42+G39</f>
        <v>433000</v>
      </c>
      <c r="H56" s="181">
        <f>H53+H49+H47+H42+H39</f>
        <v>0</v>
      </c>
      <c r="I56" s="181">
        <f>I53+I49+I47+I42+I39</f>
        <v>30000</v>
      </c>
      <c r="J56" s="181">
        <f>J53+J49+J47+J42+J39</f>
        <v>40000</v>
      </c>
      <c r="K56" s="181">
        <f>K53+K49+K47+K42+K39</f>
        <v>28000</v>
      </c>
      <c r="L56" s="181">
        <f>L53+L49+L47+L42+L39</f>
        <v>73000</v>
      </c>
      <c r="M56" s="181">
        <f>M53+M49+M47+M42+M39</f>
        <v>5000</v>
      </c>
      <c r="N56" s="181">
        <f>N53+N49+N47+N42+N39</f>
        <v>28000</v>
      </c>
      <c r="O56" s="181">
        <f>O53+O49+O47+O42+O39</f>
        <v>5000</v>
      </c>
      <c r="P56" s="181"/>
      <c r="Q56" s="181"/>
      <c r="R56" s="181">
        <f>SUM(R39:R53)</f>
        <v>1034000</v>
      </c>
      <c r="S56" s="181">
        <f>SUM(S39:S53)</f>
        <v>1034000</v>
      </c>
      <c r="T56" s="25"/>
      <c r="U56" s="25"/>
    </row>
    <row r="57" spans="1:21" ht="15.75" customHeight="1">
      <c r="A57" s="25"/>
      <c r="B57" s="25"/>
      <c r="C57" s="174"/>
      <c r="D57" s="174"/>
      <c r="E57" s="175"/>
      <c r="F57" s="175"/>
      <c r="G57" s="174"/>
      <c r="H57" s="174"/>
      <c r="I57" s="174"/>
      <c r="J57" s="174"/>
      <c r="K57" s="174"/>
      <c r="L57" s="175"/>
      <c r="M57" s="175"/>
      <c r="N57" s="176"/>
      <c r="O57" s="176"/>
      <c r="P57" s="176"/>
      <c r="Q57" s="176"/>
      <c r="R57" s="25"/>
      <c r="S57" s="25"/>
      <c r="T57" s="25"/>
      <c r="U57" s="25"/>
    </row>
    <row r="58" spans="1:21" ht="15.75" customHeight="1">
      <c r="A58" s="271" t="s">
        <v>103</v>
      </c>
      <c r="B58" s="281"/>
      <c r="C58" s="281"/>
      <c r="D58" s="281"/>
      <c r="E58" s="281"/>
      <c r="F58" s="281"/>
      <c r="G58" s="208"/>
      <c r="H58" s="208"/>
      <c r="I58" s="208"/>
      <c r="J58" s="208"/>
      <c r="K58" s="195"/>
      <c r="L58" s="195"/>
      <c r="M58" s="196"/>
      <c r="N58" s="196"/>
      <c r="O58" s="196"/>
      <c r="P58" s="196"/>
      <c r="Q58" s="196"/>
      <c r="R58" s="53"/>
      <c r="S58" s="53"/>
      <c r="T58" s="53"/>
      <c r="U58" s="54"/>
    </row>
    <row r="59" spans="1:21" ht="32.25" customHeight="1">
      <c r="A59" s="132" t="s">
        <v>35</v>
      </c>
      <c r="B59" s="132" t="s">
        <v>19</v>
      </c>
      <c r="C59" s="109" t="s">
        <v>97</v>
      </c>
      <c r="D59" s="197"/>
      <c r="E59" s="197"/>
      <c r="F59" s="197"/>
      <c r="G59" s="197"/>
      <c r="H59" s="197"/>
      <c r="I59" s="197"/>
      <c r="J59" s="197"/>
      <c r="K59" s="198"/>
      <c r="L59" s="197"/>
      <c r="M59" s="199"/>
      <c r="N59" s="199"/>
      <c r="O59" s="200"/>
      <c r="P59" s="183"/>
      <c r="Q59" s="277" t="s">
        <v>82</v>
      </c>
      <c r="R59" s="33" t="s">
        <v>98</v>
      </c>
      <c r="S59" s="33" t="s">
        <v>99</v>
      </c>
      <c r="T59" s="53"/>
      <c r="U59" s="58"/>
    </row>
    <row r="60" spans="1:21" ht="15.75" customHeight="1">
      <c r="A60" s="201">
        <v>3</v>
      </c>
      <c r="B60" s="202" t="s">
        <v>81</v>
      </c>
      <c r="C60" s="203">
        <f aca="true" t="shared" si="9" ref="C60:Q60">C61+C65</f>
        <v>8179000</v>
      </c>
      <c r="D60" s="242">
        <f t="shared" si="9"/>
        <v>0</v>
      </c>
      <c r="E60" s="242">
        <f t="shared" si="9"/>
        <v>0</v>
      </c>
      <c r="F60" s="242">
        <f t="shared" si="9"/>
        <v>0</v>
      </c>
      <c r="G60" s="242">
        <f t="shared" si="9"/>
        <v>0</v>
      </c>
      <c r="H60" s="242">
        <f t="shared" si="9"/>
        <v>0</v>
      </c>
      <c r="I60" s="242">
        <f t="shared" si="9"/>
        <v>0</v>
      </c>
      <c r="J60" s="242">
        <f t="shared" si="9"/>
        <v>0</v>
      </c>
      <c r="K60" s="242">
        <f t="shared" si="9"/>
        <v>0</v>
      </c>
      <c r="L60" s="242">
        <f t="shared" si="9"/>
        <v>0</v>
      </c>
      <c r="M60" s="242">
        <f t="shared" si="9"/>
        <v>0</v>
      </c>
      <c r="N60" s="242">
        <f t="shared" si="9"/>
        <v>0</v>
      </c>
      <c r="O60" s="242">
        <f t="shared" si="9"/>
        <v>0</v>
      </c>
      <c r="P60" s="242">
        <f t="shared" si="9"/>
        <v>0</v>
      </c>
      <c r="Q60" s="203">
        <f t="shared" si="9"/>
        <v>8179000</v>
      </c>
      <c r="R60" s="291">
        <f>R61+R65</f>
        <v>8250000</v>
      </c>
      <c r="S60" s="291">
        <f>S61+S65</f>
        <v>8250000</v>
      </c>
      <c r="T60" s="53"/>
      <c r="U60" s="54"/>
    </row>
    <row r="61" spans="1:21" ht="15.75" customHeight="1">
      <c r="A61" s="95">
        <v>31</v>
      </c>
      <c r="B61" s="103" t="s">
        <v>42</v>
      </c>
      <c r="C61" s="203">
        <f>SUM(C62:C64)</f>
        <v>7942000</v>
      </c>
      <c r="D61" s="242"/>
      <c r="E61" s="242">
        <f aca="true" t="shared" si="10" ref="E61:Q61">SUM(E62:E64)</f>
        <v>0</v>
      </c>
      <c r="F61" s="242">
        <f t="shared" si="10"/>
        <v>0</v>
      </c>
      <c r="G61" s="242">
        <f t="shared" si="10"/>
        <v>0</v>
      </c>
      <c r="H61" s="242">
        <f t="shared" si="10"/>
        <v>0</v>
      </c>
      <c r="I61" s="242">
        <f t="shared" si="10"/>
        <v>0</v>
      </c>
      <c r="J61" s="242">
        <f t="shared" si="10"/>
        <v>0</v>
      </c>
      <c r="K61" s="242">
        <f t="shared" si="10"/>
        <v>0</v>
      </c>
      <c r="L61" s="242">
        <f t="shared" si="10"/>
        <v>0</v>
      </c>
      <c r="M61" s="242">
        <f t="shared" si="10"/>
        <v>0</v>
      </c>
      <c r="N61" s="242">
        <f t="shared" si="10"/>
        <v>0</v>
      </c>
      <c r="O61" s="242">
        <f t="shared" si="10"/>
        <v>0</v>
      </c>
      <c r="P61" s="242">
        <f t="shared" si="10"/>
        <v>0</v>
      </c>
      <c r="Q61" s="203">
        <f t="shared" si="10"/>
        <v>7942000</v>
      </c>
      <c r="R61" s="206">
        <v>8000000</v>
      </c>
      <c r="S61" s="206">
        <v>8000000</v>
      </c>
      <c r="T61" s="53"/>
      <c r="U61" s="54"/>
    </row>
    <row r="62" spans="1:21" ht="33.75" customHeight="1">
      <c r="A62" s="204">
        <v>311</v>
      </c>
      <c r="B62" s="90" t="s">
        <v>71</v>
      </c>
      <c r="C62" s="203">
        <v>6542000</v>
      </c>
      <c r="D62" s="242"/>
      <c r="E62" s="242"/>
      <c r="F62" s="242"/>
      <c r="G62" s="242"/>
      <c r="H62" s="242"/>
      <c r="I62" s="242"/>
      <c r="J62" s="242"/>
      <c r="K62" s="242"/>
      <c r="L62" s="242"/>
      <c r="M62" s="242"/>
      <c r="N62" s="242"/>
      <c r="O62" s="243"/>
      <c r="P62" s="243"/>
      <c r="Q62" s="215">
        <v>6542000</v>
      </c>
      <c r="R62" s="33"/>
      <c r="S62" s="33"/>
      <c r="T62" s="25"/>
      <c r="U62" s="25"/>
    </row>
    <row r="63" spans="1:21" ht="15.75" customHeight="1">
      <c r="A63" s="204">
        <v>312</v>
      </c>
      <c r="B63" s="90" t="s">
        <v>12</v>
      </c>
      <c r="C63" s="203">
        <v>320000</v>
      </c>
      <c r="D63" s="242"/>
      <c r="E63" s="242"/>
      <c r="F63" s="242"/>
      <c r="G63" s="242"/>
      <c r="H63" s="242"/>
      <c r="I63" s="242"/>
      <c r="J63" s="242"/>
      <c r="K63" s="242"/>
      <c r="L63" s="242"/>
      <c r="M63" s="242"/>
      <c r="N63" s="242"/>
      <c r="O63" s="243"/>
      <c r="P63" s="243"/>
      <c r="Q63" s="114">
        <v>320000</v>
      </c>
      <c r="R63" s="37"/>
      <c r="S63" s="37"/>
      <c r="T63" s="25"/>
      <c r="U63" s="25"/>
    </row>
    <row r="64" spans="1:21" ht="15.75" customHeight="1">
      <c r="A64" s="216">
        <v>313</v>
      </c>
      <c r="B64" s="94" t="s">
        <v>72</v>
      </c>
      <c r="C64" s="203">
        <v>1080000</v>
      </c>
      <c r="D64" s="242"/>
      <c r="E64" s="242"/>
      <c r="F64" s="242"/>
      <c r="G64" s="242"/>
      <c r="H64" s="242"/>
      <c r="I64" s="242"/>
      <c r="J64" s="242"/>
      <c r="K64" s="242"/>
      <c r="L64" s="242"/>
      <c r="M64" s="242"/>
      <c r="N64" s="242"/>
      <c r="O64" s="243"/>
      <c r="P64" s="243"/>
      <c r="Q64" s="114">
        <v>1080000</v>
      </c>
      <c r="R64" s="37"/>
      <c r="S64" s="37"/>
      <c r="T64" s="25"/>
      <c r="U64" s="25"/>
    </row>
    <row r="65" spans="1:21" ht="15.75" customHeight="1">
      <c r="A65" s="115">
        <v>32</v>
      </c>
      <c r="B65" s="116" t="s">
        <v>40</v>
      </c>
      <c r="C65" s="203">
        <f>C66+C67</f>
        <v>237000</v>
      </c>
      <c r="D65" s="242">
        <f aca="true" t="shared" si="11" ref="D65:P65">D66+D67</f>
        <v>0</v>
      </c>
      <c r="E65" s="242">
        <f t="shared" si="11"/>
        <v>0</v>
      </c>
      <c r="F65" s="242">
        <f t="shared" si="11"/>
        <v>0</v>
      </c>
      <c r="G65" s="242">
        <f t="shared" si="11"/>
        <v>0</v>
      </c>
      <c r="H65" s="242">
        <f t="shared" si="11"/>
        <v>0</v>
      </c>
      <c r="I65" s="242">
        <f t="shared" si="11"/>
        <v>0</v>
      </c>
      <c r="J65" s="242">
        <f t="shared" si="11"/>
        <v>0</v>
      </c>
      <c r="K65" s="242">
        <f t="shared" si="11"/>
        <v>0</v>
      </c>
      <c r="L65" s="242">
        <f t="shared" si="11"/>
        <v>0</v>
      </c>
      <c r="M65" s="242">
        <f t="shared" si="11"/>
        <v>0</v>
      </c>
      <c r="N65" s="242">
        <f t="shared" si="11"/>
        <v>0</v>
      </c>
      <c r="O65" s="242">
        <f t="shared" si="11"/>
        <v>0</v>
      </c>
      <c r="P65" s="242">
        <f t="shared" si="11"/>
        <v>0</v>
      </c>
      <c r="Q65" s="203">
        <f>Q66+Q67</f>
        <v>237000</v>
      </c>
      <c r="R65" s="206">
        <v>250000</v>
      </c>
      <c r="S65" s="206">
        <v>250000</v>
      </c>
      <c r="T65" s="25"/>
      <c r="U65" s="25"/>
    </row>
    <row r="66" spans="1:21" ht="15.75" customHeight="1">
      <c r="A66" s="95">
        <v>321</v>
      </c>
      <c r="B66" s="90" t="s">
        <v>59</v>
      </c>
      <c r="C66" s="203">
        <v>200000</v>
      </c>
      <c r="D66" s="242">
        <v>0</v>
      </c>
      <c r="E66" s="242"/>
      <c r="F66" s="242"/>
      <c r="G66" s="242"/>
      <c r="H66" s="242"/>
      <c r="I66" s="242"/>
      <c r="J66" s="242"/>
      <c r="K66" s="242"/>
      <c r="L66" s="242"/>
      <c r="M66" s="242"/>
      <c r="N66" s="242"/>
      <c r="O66" s="243"/>
      <c r="P66" s="243"/>
      <c r="Q66" s="114">
        <v>200000</v>
      </c>
      <c r="R66" s="38"/>
      <c r="S66" s="38"/>
      <c r="T66" s="25"/>
      <c r="U66" s="25"/>
    </row>
    <row r="67" spans="1:21" ht="21.75" customHeight="1">
      <c r="A67" s="112">
        <v>329</v>
      </c>
      <c r="B67" s="93" t="s">
        <v>13</v>
      </c>
      <c r="C67" s="203">
        <v>37000</v>
      </c>
      <c r="D67" s="242">
        <v>0</v>
      </c>
      <c r="E67" s="242"/>
      <c r="F67" s="242"/>
      <c r="G67" s="242"/>
      <c r="H67" s="242"/>
      <c r="I67" s="242"/>
      <c r="J67" s="242"/>
      <c r="K67" s="242"/>
      <c r="L67" s="242"/>
      <c r="M67" s="242"/>
      <c r="N67" s="242"/>
      <c r="O67" s="243"/>
      <c r="P67" s="243"/>
      <c r="Q67" s="114">
        <v>37000</v>
      </c>
      <c r="R67" s="178"/>
      <c r="S67" s="178"/>
      <c r="T67" s="25"/>
      <c r="U67" s="25"/>
    </row>
    <row r="68" spans="1:21" ht="15.75" customHeight="1">
      <c r="A68" s="282" t="s">
        <v>105</v>
      </c>
      <c r="B68" s="283"/>
      <c r="C68" s="51"/>
      <c r="D68" s="51"/>
      <c r="F68" s="66"/>
      <c r="G68" s="88"/>
      <c r="H68" s="88"/>
      <c r="I68" s="88"/>
      <c r="J68" s="88"/>
      <c r="K68" s="88"/>
      <c r="L68" s="52"/>
      <c r="M68" s="76"/>
      <c r="N68" s="76"/>
      <c r="O68" s="76"/>
      <c r="P68" s="76"/>
      <c r="Q68" s="76"/>
      <c r="R68" s="43"/>
      <c r="S68" s="77"/>
      <c r="T68" s="25"/>
      <c r="U68" s="25"/>
    </row>
    <row r="69" spans="1:21" ht="15.75" customHeight="1">
      <c r="A69" s="55"/>
      <c r="B69" s="56"/>
      <c r="C69" s="53"/>
      <c r="D69" s="57"/>
      <c r="E69" s="53"/>
      <c r="F69" s="53"/>
      <c r="G69" s="59"/>
      <c r="H69" s="59"/>
      <c r="I69" s="59"/>
      <c r="J69" s="59"/>
      <c r="K69" s="59"/>
      <c r="L69" s="60"/>
      <c r="M69" s="65"/>
      <c r="N69" s="76"/>
      <c r="O69" s="76"/>
      <c r="P69" s="76"/>
      <c r="Q69" s="76"/>
      <c r="R69" s="80"/>
      <c r="S69" s="78"/>
      <c r="T69" s="25"/>
      <c r="U69" s="25"/>
    </row>
    <row r="70" spans="1:21" ht="35.25" customHeight="1">
      <c r="A70" s="132" t="s">
        <v>35</v>
      </c>
      <c r="B70" s="132" t="s">
        <v>19</v>
      </c>
      <c r="C70" s="109" t="s">
        <v>97</v>
      </c>
      <c r="D70" s="182" t="s">
        <v>36</v>
      </c>
      <c r="E70" s="133" t="s">
        <v>37</v>
      </c>
      <c r="F70" s="133" t="s">
        <v>38</v>
      </c>
      <c r="G70" s="110" t="s">
        <v>22</v>
      </c>
      <c r="H70" s="133" t="s">
        <v>23</v>
      </c>
      <c r="I70" s="110" t="s">
        <v>11</v>
      </c>
      <c r="J70" s="110" t="s">
        <v>76</v>
      </c>
      <c r="K70" s="110" t="s">
        <v>24</v>
      </c>
      <c r="L70" s="134" t="s">
        <v>39</v>
      </c>
      <c r="M70" s="134" t="s">
        <v>25</v>
      </c>
      <c r="N70" s="134"/>
      <c r="O70" s="134" t="s">
        <v>58</v>
      </c>
      <c r="P70" s="183"/>
      <c r="Q70" s="183"/>
      <c r="R70" s="33" t="s">
        <v>98</v>
      </c>
      <c r="S70" s="33" t="s">
        <v>99</v>
      </c>
      <c r="T70" s="25"/>
      <c r="U70" s="25"/>
    </row>
    <row r="71" spans="1:21" ht="15.75" customHeight="1">
      <c r="A71" s="115">
        <v>32</v>
      </c>
      <c r="B71" s="116" t="s">
        <v>40</v>
      </c>
      <c r="C71" s="114">
        <f>SUM(C72:C73)</f>
        <v>50000</v>
      </c>
      <c r="D71" s="114">
        <f>D72</f>
        <v>30000</v>
      </c>
      <c r="E71" s="243">
        <f>E72</f>
        <v>0</v>
      </c>
      <c r="F71" s="243">
        <f>F72</f>
        <v>0</v>
      </c>
      <c r="G71" s="114">
        <f>G72+G73</f>
        <v>0</v>
      </c>
      <c r="H71" s="114">
        <f>H72+H73</f>
        <v>0</v>
      </c>
      <c r="I71" s="114">
        <f>I72+I73</f>
        <v>0</v>
      </c>
      <c r="J71" s="114">
        <f>J72+J73</f>
        <v>0</v>
      </c>
      <c r="K71" s="243">
        <v>0</v>
      </c>
      <c r="L71" s="114"/>
      <c r="M71" s="114"/>
      <c r="N71" s="114"/>
      <c r="O71" s="114"/>
      <c r="P71" s="114"/>
      <c r="Q71" s="114"/>
      <c r="R71" s="292">
        <v>50000</v>
      </c>
      <c r="S71" s="206">
        <v>50000</v>
      </c>
      <c r="T71" s="25"/>
      <c r="U71" s="25"/>
    </row>
    <row r="72" spans="1:21" ht="15.75" customHeight="1">
      <c r="A72" s="117">
        <v>322</v>
      </c>
      <c r="B72" s="93" t="s">
        <v>70</v>
      </c>
      <c r="C72" s="114">
        <v>30000</v>
      </c>
      <c r="D72" s="114">
        <v>30000</v>
      </c>
      <c r="E72" s="243">
        <v>0</v>
      </c>
      <c r="F72" s="243">
        <v>0</v>
      </c>
      <c r="G72" s="114">
        <v>0</v>
      </c>
      <c r="H72" s="243">
        <v>0</v>
      </c>
      <c r="I72" s="243">
        <v>0</v>
      </c>
      <c r="J72" s="243">
        <v>0</v>
      </c>
      <c r="K72" s="243">
        <v>0</v>
      </c>
      <c r="L72" s="114"/>
      <c r="M72" s="114"/>
      <c r="N72" s="114"/>
      <c r="O72" s="114"/>
      <c r="P72" s="114"/>
      <c r="Q72" s="114"/>
      <c r="R72" s="206"/>
      <c r="S72" s="206"/>
      <c r="T72" s="25"/>
      <c r="U72" s="25"/>
    </row>
    <row r="73" spans="1:21" ht="15.75" customHeight="1">
      <c r="A73" s="117">
        <v>323</v>
      </c>
      <c r="B73" s="93" t="s">
        <v>60</v>
      </c>
      <c r="C73" s="114">
        <v>20000</v>
      </c>
      <c r="D73" s="114">
        <v>20000</v>
      </c>
      <c r="E73" s="243"/>
      <c r="F73" s="243"/>
      <c r="G73" s="114">
        <v>0</v>
      </c>
      <c r="H73" s="243"/>
      <c r="I73" s="243"/>
      <c r="J73" s="243"/>
      <c r="K73" s="243"/>
      <c r="L73" s="114"/>
      <c r="M73" s="114"/>
      <c r="N73" s="114"/>
      <c r="O73" s="114"/>
      <c r="P73" s="114"/>
      <c r="Q73" s="114"/>
      <c r="R73" s="206"/>
      <c r="S73" s="206"/>
      <c r="T73" s="25"/>
      <c r="U73" s="25"/>
    </row>
    <row r="74" spans="1:19" ht="15.75" customHeight="1">
      <c r="A74" s="61"/>
      <c r="B74" s="62" t="s">
        <v>41</v>
      </c>
      <c r="C74" s="114">
        <f>SUM(D73:O73)</f>
        <v>20000</v>
      </c>
      <c r="D74" s="114">
        <f>D72+D73</f>
        <v>50000</v>
      </c>
      <c r="E74" s="114">
        <f>E72+E73</f>
        <v>0</v>
      </c>
      <c r="F74" s="114">
        <f>F72+F73</f>
        <v>0</v>
      </c>
      <c r="G74" s="114">
        <f>G72+G73</f>
        <v>0</v>
      </c>
      <c r="H74" s="114">
        <f>H72+H73</f>
        <v>0</v>
      </c>
      <c r="I74" s="114">
        <f>I72+I73</f>
        <v>0</v>
      </c>
      <c r="J74" s="114">
        <f>J72+J73</f>
        <v>0</v>
      </c>
      <c r="K74" s="114">
        <f>K72+K73</f>
        <v>0</v>
      </c>
      <c r="L74" s="114"/>
      <c r="M74" s="114"/>
      <c r="N74" s="114"/>
      <c r="O74" s="114"/>
      <c r="P74" s="114"/>
      <c r="Q74" s="114"/>
      <c r="R74" s="291">
        <f>R71</f>
        <v>50000</v>
      </c>
      <c r="S74" s="291">
        <v>50000</v>
      </c>
    </row>
    <row r="75" spans="1:19" ht="20.25" customHeight="1">
      <c r="A75" s="85"/>
      <c r="B75" s="84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43"/>
      <c r="S75" s="43"/>
    </row>
    <row r="76" spans="1:19" ht="20.25" customHeight="1">
      <c r="A76" s="278" t="s">
        <v>104</v>
      </c>
      <c r="B76" s="279"/>
      <c r="C76" s="280"/>
      <c r="D76" s="51"/>
      <c r="E76" s="213" t="s">
        <v>61</v>
      </c>
      <c r="F76" s="214" t="s">
        <v>62</v>
      </c>
      <c r="G76" s="82"/>
      <c r="H76" s="83"/>
      <c r="I76" s="82"/>
      <c r="J76" s="82"/>
      <c r="K76" s="82"/>
      <c r="L76" s="81"/>
      <c r="M76" s="81"/>
      <c r="N76" s="81"/>
      <c r="O76" s="81"/>
      <c r="P76" s="81"/>
      <c r="Q76" s="81"/>
      <c r="R76" s="219"/>
      <c r="S76" s="219"/>
    </row>
    <row r="77" spans="1:19" ht="20.25" customHeight="1">
      <c r="A77" s="132" t="s">
        <v>35</v>
      </c>
      <c r="B77" s="132" t="s">
        <v>19</v>
      </c>
      <c r="C77" s="109" t="s">
        <v>97</v>
      </c>
      <c r="D77" s="182" t="s">
        <v>36</v>
      </c>
      <c r="E77" s="133" t="s">
        <v>37</v>
      </c>
      <c r="F77" s="133" t="s">
        <v>38</v>
      </c>
      <c r="G77" s="110" t="s">
        <v>22</v>
      </c>
      <c r="H77" s="133" t="s">
        <v>23</v>
      </c>
      <c r="I77" s="110" t="s">
        <v>11</v>
      </c>
      <c r="J77" s="110" t="s">
        <v>76</v>
      </c>
      <c r="K77" s="110" t="s">
        <v>24</v>
      </c>
      <c r="L77" s="134" t="s">
        <v>39</v>
      </c>
      <c r="M77" s="134" t="s">
        <v>25</v>
      </c>
      <c r="N77" s="134"/>
      <c r="O77" s="134" t="s">
        <v>58</v>
      </c>
      <c r="P77" s="135" t="s">
        <v>64</v>
      </c>
      <c r="Q77" s="135"/>
      <c r="R77" s="33" t="s">
        <v>98</v>
      </c>
      <c r="S77" s="33" t="s">
        <v>99</v>
      </c>
    </row>
    <row r="78" spans="1:19" ht="15.75" customHeight="1">
      <c r="A78" s="129">
        <v>31</v>
      </c>
      <c r="B78" s="118" t="s">
        <v>42</v>
      </c>
      <c r="C78" s="245">
        <f aca="true" t="shared" si="12" ref="C78:P78">C79+C80+C81</f>
        <v>508000</v>
      </c>
      <c r="D78" s="245">
        <f t="shared" si="12"/>
        <v>0</v>
      </c>
      <c r="E78" s="243">
        <f t="shared" si="12"/>
        <v>0</v>
      </c>
      <c r="F78" s="243">
        <f t="shared" si="12"/>
        <v>0</v>
      </c>
      <c r="G78" s="243">
        <f t="shared" si="12"/>
        <v>0</v>
      </c>
      <c r="H78" s="243">
        <f t="shared" si="12"/>
        <v>0</v>
      </c>
      <c r="I78" s="243">
        <f t="shared" si="12"/>
        <v>0</v>
      </c>
      <c r="J78" s="243">
        <f t="shared" si="12"/>
        <v>0</v>
      </c>
      <c r="K78" s="243">
        <f t="shared" si="12"/>
        <v>0</v>
      </c>
      <c r="L78" s="243">
        <f t="shared" si="12"/>
        <v>0</v>
      </c>
      <c r="M78" s="243">
        <f t="shared" si="12"/>
        <v>0</v>
      </c>
      <c r="N78" s="243">
        <f t="shared" si="12"/>
        <v>0</v>
      </c>
      <c r="O78" s="275">
        <f t="shared" si="12"/>
        <v>0</v>
      </c>
      <c r="P78" s="275">
        <f t="shared" si="12"/>
        <v>508000</v>
      </c>
      <c r="Q78" s="245"/>
      <c r="R78" s="249">
        <v>500000</v>
      </c>
      <c r="S78" s="249">
        <v>500000</v>
      </c>
    </row>
    <row r="79" spans="1:19" ht="15.75" customHeight="1">
      <c r="A79" s="119">
        <v>311</v>
      </c>
      <c r="B79" s="120" t="s">
        <v>71</v>
      </c>
      <c r="C79" s="245">
        <f>SUM(D79:P79)</f>
        <v>400000</v>
      </c>
      <c r="D79" s="245">
        <v>0</v>
      </c>
      <c r="E79" s="243">
        <v>0</v>
      </c>
      <c r="F79" s="243">
        <v>0</v>
      </c>
      <c r="G79" s="243">
        <v>0</v>
      </c>
      <c r="H79" s="243">
        <v>0</v>
      </c>
      <c r="I79" s="243">
        <v>0</v>
      </c>
      <c r="J79" s="243">
        <v>0</v>
      </c>
      <c r="K79" s="243">
        <v>0</v>
      </c>
      <c r="L79" s="243">
        <v>0</v>
      </c>
      <c r="M79" s="243">
        <v>0</v>
      </c>
      <c r="N79" s="243">
        <v>0</v>
      </c>
      <c r="O79" s="243">
        <v>0</v>
      </c>
      <c r="P79" s="245">
        <v>400000</v>
      </c>
      <c r="Q79" s="245"/>
      <c r="R79" s="250"/>
      <c r="S79" s="250"/>
    </row>
    <row r="80" spans="1:19" ht="15.75" customHeight="1">
      <c r="A80" s="112">
        <v>313</v>
      </c>
      <c r="B80" s="122" t="s">
        <v>72</v>
      </c>
      <c r="C80" s="245">
        <f>SUM(D80:P80)</f>
        <v>66000</v>
      </c>
      <c r="D80" s="245">
        <v>0</v>
      </c>
      <c r="E80" s="243">
        <v>0</v>
      </c>
      <c r="F80" s="243">
        <v>0</v>
      </c>
      <c r="G80" s="243">
        <v>0</v>
      </c>
      <c r="H80" s="243">
        <v>0</v>
      </c>
      <c r="I80" s="243">
        <v>0</v>
      </c>
      <c r="J80" s="243">
        <v>0</v>
      </c>
      <c r="K80" s="243">
        <v>0</v>
      </c>
      <c r="L80" s="243">
        <v>0</v>
      </c>
      <c r="M80" s="243">
        <v>0</v>
      </c>
      <c r="N80" s="243">
        <v>0</v>
      </c>
      <c r="O80" s="243">
        <v>0</v>
      </c>
      <c r="P80" s="245">
        <v>66000</v>
      </c>
      <c r="Q80" s="245"/>
      <c r="R80" s="249">
        <v>0</v>
      </c>
      <c r="S80" s="249">
        <v>0</v>
      </c>
    </row>
    <row r="81" spans="1:19" ht="19.5" customHeight="1">
      <c r="A81" s="123">
        <v>312</v>
      </c>
      <c r="B81" s="124" t="s">
        <v>12</v>
      </c>
      <c r="C81" s="245">
        <f>SUM(D81:P81)</f>
        <v>42000</v>
      </c>
      <c r="D81" s="246">
        <v>0</v>
      </c>
      <c r="E81" s="243">
        <v>0</v>
      </c>
      <c r="F81" s="243">
        <v>0</v>
      </c>
      <c r="G81" s="243">
        <v>0</v>
      </c>
      <c r="H81" s="243">
        <v>0</v>
      </c>
      <c r="I81" s="243">
        <v>0</v>
      </c>
      <c r="J81" s="243">
        <v>0</v>
      </c>
      <c r="K81" s="243">
        <v>0</v>
      </c>
      <c r="L81" s="243">
        <v>0</v>
      </c>
      <c r="M81" s="243">
        <v>0</v>
      </c>
      <c r="N81" s="243">
        <v>0</v>
      </c>
      <c r="O81" s="243">
        <v>0</v>
      </c>
      <c r="P81" s="114">
        <v>42000</v>
      </c>
      <c r="Q81" s="247"/>
      <c r="R81" s="249">
        <v>0</v>
      </c>
      <c r="S81" s="249">
        <v>0</v>
      </c>
    </row>
    <row r="82" spans="1:19" ht="37.5" customHeight="1">
      <c r="A82" s="130">
        <v>32</v>
      </c>
      <c r="B82" s="126" t="s">
        <v>40</v>
      </c>
      <c r="C82" s="245">
        <f aca="true" t="shared" si="13" ref="C82:P82">C83+C84</f>
        <v>25600</v>
      </c>
      <c r="D82" s="247">
        <f t="shared" si="13"/>
        <v>0</v>
      </c>
      <c r="E82" s="243">
        <f t="shared" si="13"/>
        <v>0</v>
      </c>
      <c r="F82" s="243">
        <f t="shared" si="13"/>
        <v>0</v>
      </c>
      <c r="G82" s="243">
        <f t="shared" si="13"/>
        <v>0</v>
      </c>
      <c r="H82" s="243">
        <f t="shared" si="13"/>
        <v>0</v>
      </c>
      <c r="I82" s="243">
        <f t="shared" si="13"/>
        <v>0</v>
      </c>
      <c r="J82" s="243">
        <f t="shared" si="13"/>
        <v>0</v>
      </c>
      <c r="K82" s="243">
        <f t="shared" si="13"/>
        <v>0</v>
      </c>
      <c r="L82" s="243">
        <f t="shared" si="13"/>
        <v>0</v>
      </c>
      <c r="M82" s="243">
        <f t="shared" si="13"/>
        <v>0</v>
      </c>
      <c r="N82" s="243">
        <f t="shared" si="13"/>
        <v>0</v>
      </c>
      <c r="O82" s="243">
        <f t="shared" si="13"/>
        <v>0</v>
      </c>
      <c r="P82" s="114">
        <f t="shared" si="13"/>
        <v>25600</v>
      </c>
      <c r="Q82" s="247"/>
      <c r="R82" s="251">
        <v>25000</v>
      </c>
      <c r="S82" s="251">
        <v>25000</v>
      </c>
    </row>
    <row r="83" spans="1:19" ht="19.5" customHeight="1">
      <c r="A83" s="123">
        <v>321</v>
      </c>
      <c r="B83" s="120" t="s">
        <v>59</v>
      </c>
      <c r="C83" s="245">
        <f>SUM(D83:P83)</f>
        <v>25600</v>
      </c>
      <c r="D83" s="247">
        <v>0</v>
      </c>
      <c r="E83" s="243">
        <v>0</v>
      </c>
      <c r="F83" s="243">
        <v>0</v>
      </c>
      <c r="G83" s="243">
        <v>0</v>
      </c>
      <c r="H83" s="243">
        <v>0</v>
      </c>
      <c r="I83" s="243">
        <v>0</v>
      </c>
      <c r="J83" s="243">
        <v>0</v>
      </c>
      <c r="K83" s="243">
        <v>0</v>
      </c>
      <c r="L83" s="243">
        <v>0</v>
      </c>
      <c r="M83" s="243">
        <v>0</v>
      </c>
      <c r="N83" s="243">
        <v>0</v>
      </c>
      <c r="O83" s="243">
        <v>0</v>
      </c>
      <c r="P83" s="114">
        <v>25600</v>
      </c>
      <c r="Q83" s="247"/>
      <c r="R83" s="252"/>
      <c r="S83" s="252"/>
    </row>
    <row r="84" spans="1:19" ht="19.5" customHeight="1">
      <c r="A84" s="127">
        <v>323</v>
      </c>
      <c r="B84" s="120" t="s">
        <v>60</v>
      </c>
      <c r="C84" s="245">
        <v>0</v>
      </c>
      <c r="D84" s="247">
        <v>0</v>
      </c>
      <c r="E84" s="243">
        <v>0</v>
      </c>
      <c r="F84" s="243">
        <v>0</v>
      </c>
      <c r="G84" s="243">
        <v>0</v>
      </c>
      <c r="H84" s="243">
        <v>0</v>
      </c>
      <c r="I84" s="243">
        <v>0</v>
      </c>
      <c r="J84" s="243">
        <v>0</v>
      </c>
      <c r="K84" s="243">
        <v>0</v>
      </c>
      <c r="L84" s="243">
        <v>0</v>
      </c>
      <c r="M84" s="243">
        <v>0</v>
      </c>
      <c r="N84" s="243">
        <v>0</v>
      </c>
      <c r="O84" s="243">
        <v>0</v>
      </c>
      <c r="P84" s="247">
        <v>0</v>
      </c>
      <c r="Q84" s="247"/>
      <c r="R84" s="252"/>
      <c r="S84" s="252"/>
    </row>
    <row r="85" spans="1:19" ht="19.5" customHeight="1">
      <c r="A85" s="125"/>
      <c r="B85" s="128" t="s">
        <v>30</v>
      </c>
      <c r="C85" s="245">
        <f aca="true" t="shared" si="14" ref="C85:P85">C78+C82</f>
        <v>533600</v>
      </c>
      <c r="D85" s="248">
        <f t="shared" si="14"/>
        <v>0</v>
      </c>
      <c r="E85" s="243">
        <f t="shared" si="14"/>
        <v>0</v>
      </c>
      <c r="F85" s="243">
        <f t="shared" si="14"/>
        <v>0</v>
      </c>
      <c r="G85" s="243">
        <f t="shared" si="14"/>
        <v>0</v>
      </c>
      <c r="H85" s="243">
        <f t="shared" si="14"/>
        <v>0</v>
      </c>
      <c r="I85" s="243">
        <f t="shared" si="14"/>
        <v>0</v>
      </c>
      <c r="J85" s="243">
        <f t="shared" si="14"/>
        <v>0</v>
      </c>
      <c r="K85" s="243">
        <f t="shared" si="14"/>
        <v>0</v>
      </c>
      <c r="L85" s="243">
        <f t="shared" si="14"/>
        <v>0</v>
      </c>
      <c r="M85" s="243">
        <f t="shared" si="14"/>
        <v>0</v>
      </c>
      <c r="N85" s="243">
        <f t="shared" si="14"/>
        <v>0</v>
      </c>
      <c r="O85" s="243">
        <f t="shared" si="14"/>
        <v>0</v>
      </c>
      <c r="P85" s="248">
        <f t="shared" si="14"/>
        <v>533600</v>
      </c>
      <c r="Q85" s="248"/>
      <c r="R85" s="293">
        <f>R78+R82</f>
        <v>525000</v>
      </c>
      <c r="S85" s="293">
        <f>S78+S82</f>
        <v>525000</v>
      </c>
    </row>
    <row r="86" spans="1:19" ht="71.25">
      <c r="A86" s="125"/>
      <c r="B86" s="101"/>
      <c r="C86" s="179" t="s">
        <v>88</v>
      </c>
      <c r="D86" s="177" t="s">
        <v>10</v>
      </c>
      <c r="E86" s="179" t="s">
        <v>37</v>
      </c>
      <c r="F86" s="177" t="s">
        <v>21</v>
      </c>
      <c r="G86" s="177" t="s">
        <v>22</v>
      </c>
      <c r="H86" s="179" t="s">
        <v>23</v>
      </c>
      <c r="I86" s="177" t="s">
        <v>11</v>
      </c>
      <c r="J86" s="177" t="s">
        <v>76</v>
      </c>
      <c r="K86" s="177" t="s">
        <v>24</v>
      </c>
      <c r="L86" s="180" t="s">
        <v>39</v>
      </c>
      <c r="M86" s="180" t="s">
        <v>25</v>
      </c>
      <c r="N86" s="180" t="s">
        <v>92</v>
      </c>
      <c r="O86" s="180" t="s">
        <v>58</v>
      </c>
      <c r="P86" s="135" t="s">
        <v>64</v>
      </c>
      <c r="Q86" s="244" t="s">
        <v>82</v>
      </c>
      <c r="R86" s="87"/>
      <c r="S86" s="87"/>
    </row>
    <row r="87" spans="1:19" ht="14.25">
      <c r="A87" s="131"/>
      <c r="B87" s="287" t="s">
        <v>89</v>
      </c>
      <c r="C87" s="288">
        <f>C11+C32+C56+C60+C71+C85</f>
        <v>12382180</v>
      </c>
      <c r="D87" s="288">
        <f>D11+D32+D56+D60+D74+D85</f>
        <v>822420</v>
      </c>
      <c r="E87" s="288">
        <f>E11+E32+E56+E60+E74+E85</f>
        <v>738000</v>
      </c>
      <c r="F87" s="288">
        <f>F11+F32+F56+F60+F74+F85</f>
        <v>1124800</v>
      </c>
      <c r="G87" s="288">
        <f>G11+G32+G56+G60+G74+G85</f>
        <v>433000</v>
      </c>
      <c r="H87" s="288">
        <f>H11+H32+H56+H60+H74+H85</f>
        <v>327360</v>
      </c>
      <c r="I87" s="288">
        <f>I11+I32+I56+I60+I74+I85</f>
        <v>30000</v>
      </c>
      <c r="J87" s="288">
        <f>J11+J32+J56+J60+J74+J85</f>
        <v>40000</v>
      </c>
      <c r="K87" s="288">
        <f>K11+K32+K56+K60+K74+K85</f>
        <v>28000</v>
      </c>
      <c r="L87" s="288">
        <f>L11+L32+L56+L60+L74+L85</f>
        <v>73000</v>
      </c>
      <c r="M87" s="288">
        <f>M11+M32+M56+M60+M74+M85</f>
        <v>5000</v>
      </c>
      <c r="N87" s="288">
        <f>N11+N32+N56+N60+N74+N85</f>
        <v>28000</v>
      </c>
      <c r="O87" s="288">
        <f>O11+O32+O56+O60+O74+O85</f>
        <v>20000</v>
      </c>
      <c r="P87" s="288">
        <f>P11+P32+P56+P60+P74+P85</f>
        <v>533600</v>
      </c>
      <c r="Q87" s="288">
        <f>Q11+Q32+Q56+Q60+Q74+Q85</f>
        <v>8179000</v>
      </c>
      <c r="R87" s="289">
        <f>R11+R32+R56+R60+R74+R85</f>
        <v>12240100</v>
      </c>
      <c r="S87" s="289">
        <f>S11+S32+S56+S60+S71+S85</f>
        <v>12240100</v>
      </c>
    </row>
    <row r="88" spans="1:6" ht="12.75">
      <c r="A88" s="86"/>
      <c r="B88" s="74"/>
      <c r="C88" s="67"/>
      <c r="D88" s="67"/>
      <c r="E88" s="67"/>
      <c r="F88" s="67"/>
    </row>
    <row r="90" spans="3:17" ht="12.75">
      <c r="C90" s="220"/>
      <c r="D90" s="220"/>
      <c r="E90" s="220"/>
      <c r="F90" s="220"/>
      <c r="G90" s="220"/>
      <c r="H90" s="220"/>
      <c r="I90" s="220"/>
      <c r="J90" s="220"/>
      <c r="K90" s="220"/>
      <c r="L90" s="220"/>
      <c r="M90" s="220"/>
      <c r="N90" s="220"/>
      <c r="O90" t="s">
        <v>118</v>
      </c>
      <c r="Q90" s="220"/>
    </row>
    <row r="92" ht="12.75">
      <c r="O92" t="s">
        <v>119</v>
      </c>
    </row>
    <row r="103" spans="1:7" ht="14.25">
      <c r="A103" s="184"/>
      <c r="B103" s="73"/>
      <c r="C103" s="68"/>
      <c r="D103" s="68"/>
      <c r="E103" s="68"/>
      <c r="G103" s="68"/>
    </row>
    <row r="104" spans="1:10" ht="15">
      <c r="A104" s="269" t="s">
        <v>90</v>
      </c>
      <c r="B104" s="270"/>
      <c r="F104" s="89"/>
      <c r="G104" s="89"/>
      <c r="J104" s="89"/>
    </row>
    <row r="105" spans="1:19" ht="60">
      <c r="A105" s="132" t="s">
        <v>35</v>
      </c>
      <c r="B105" s="132" t="s">
        <v>19</v>
      </c>
      <c r="C105" s="133" t="s">
        <v>94</v>
      </c>
      <c r="D105" s="133" t="s">
        <v>36</v>
      </c>
      <c r="E105" s="133" t="s">
        <v>37</v>
      </c>
      <c r="F105" s="133" t="s">
        <v>38</v>
      </c>
      <c r="G105" s="110" t="s">
        <v>22</v>
      </c>
      <c r="H105" s="133" t="s">
        <v>23</v>
      </c>
      <c r="I105" s="110" t="s">
        <v>11</v>
      </c>
      <c r="J105" s="110" t="s">
        <v>76</v>
      </c>
      <c r="K105" s="110" t="s">
        <v>24</v>
      </c>
      <c r="L105" s="134" t="s">
        <v>39</v>
      </c>
      <c r="M105" s="134" t="s">
        <v>25</v>
      </c>
      <c r="N105" s="134" t="s">
        <v>55</v>
      </c>
      <c r="O105" s="134" t="s">
        <v>58</v>
      </c>
      <c r="P105" s="135" t="s">
        <v>64</v>
      </c>
      <c r="Q105" s="244" t="s">
        <v>82</v>
      </c>
      <c r="R105" s="33" t="s">
        <v>63</v>
      </c>
      <c r="S105" s="33" t="s">
        <v>78</v>
      </c>
    </row>
    <row r="106" spans="1:19" ht="12.75">
      <c r="A106" s="186">
        <v>311</v>
      </c>
      <c r="B106" s="120" t="s">
        <v>71</v>
      </c>
      <c r="C106" s="192">
        <f>SUM(D106:O106)</f>
        <v>3000</v>
      </c>
      <c r="D106" s="193"/>
      <c r="E106" s="193"/>
      <c r="F106" s="193">
        <f>F107</f>
        <v>0</v>
      </c>
      <c r="G106" s="193"/>
      <c r="H106" s="193"/>
      <c r="I106" s="193"/>
      <c r="J106" s="193">
        <f aca="true" t="shared" si="15" ref="J106:O106">J107</f>
        <v>0</v>
      </c>
      <c r="K106" s="193">
        <f t="shared" si="15"/>
        <v>0</v>
      </c>
      <c r="L106" s="193">
        <f t="shared" si="15"/>
        <v>0</v>
      </c>
      <c r="M106" s="193">
        <f t="shared" si="15"/>
        <v>0</v>
      </c>
      <c r="N106" s="193">
        <f t="shared" si="15"/>
        <v>0</v>
      </c>
      <c r="O106" s="192">
        <f t="shared" si="15"/>
        <v>3000</v>
      </c>
      <c r="P106" s="193"/>
      <c r="Q106" s="193"/>
      <c r="R106" s="87"/>
      <c r="S106" s="87"/>
    </row>
    <row r="107" spans="1:19" ht="12.75">
      <c r="A107" s="187">
        <v>3111</v>
      </c>
      <c r="B107" s="121" t="s">
        <v>31</v>
      </c>
      <c r="C107" s="193">
        <f aca="true" t="shared" si="16" ref="C107:C120">SUM(D107:O107)</f>
        <v>3000</v>
      </c>
      <c r="D107" s="193"/>
      <c r="E107" s="193"/>
      <c r="F107" s="193"/>
      <c r="G107" s="193"/>
      <c r="H107" s="193"/>
      <c r="I107" s="193"/>
      <c r="J107" s="193">
        <v>0</v>
      </c>
      <c r="K107" s="193"/>
      <c r="L107" s="193"/>
      <c r="M107" s="193"/>
      <c r="N107" s="193"/>
      <c r="O107" s="193">
        <v>3000</v>
      </c>
      <c r="P107" s="193"/>
      <c r="Q107" s="193"/>
      <c r="R107" s="87"/>
      <c r="S107" s="87"/>
    </row>
    <row r="108" spans="1:19" ht="12.75">
      <c r="A108" s="186">
        <v>321</v>
      </c>
      <c r="B108" s="90" t="s">
        <v>59</v>
      </c>
      <c r="C108" s="192">
        <f t="shared" si="16"/>
        <v>0</v>
      </c>
      <c r="D108" s="193"/>
      <c r="E108" s="193"/>
      <c r="F108" s="193">
        <f>F109</f>
        <v>0</v>
      </c>
      <c r="G108" s="193"/>
      <c r="H108" s="193"/>
      <c r="I108" s="193"/>
      <c r="J108" s="193">
        <f>J110</f>
        <v>0</v>
      </c>
      <c r="K108" s="192">
        <f>K109</f>
        <v>0</v>
      </c>
      <c r="L108" s="192">
        <f>L109</f>
        <v>0</v>
      </c>
      <c r="M108" s="192">
        <f>M109</f>
        <v>0</v>
      </c>
      <c r="N108" s="192">
        <f>N109</f>
        <v>0</v>
      </c>
      <c r="O108" s="192">
        <f>O109</f>
        <v>0</v>
      </c>
      <c r="P108" s="193"/>
      <c r="Q108" s="193"/>
      <c r="R108" s="87"/>
      <c r="S108" s="87"/>
    </row>
    <row r="109" spans="1:19" ht="12.75">
      <c r="A109" s="185">
        <v>3211</v>
      </c>
      <c r="B109" s="124" t="s">
        <v>26</v>
      </c>
      <c r="C109" s="193">
        <f t="shared" si="16"/>
        <v>0</v>
      </c>
      <c r="D109" s="193"/>
      <c r="E109" s="193"/>
      <c r="F109" s="193"/>
      <c r="G109" s="193"/>
      <c r="H109" s="193"/>
      <c r="I109" s="193"/>
      <c r="J109" s="193">
        <v>0</v>
      </c>
      <c r="K109" s="193">
        <v>0</v>
      </c>
      <c r="L109" s="193"/>
      <c r="M109" s="193"/>
      <c r="N109" s="193"/>
      <c r="O109" s="193">
        <v>0</v>
      </c>
      <c r="P109" s="193"/>
      <c r="Q109" s="193"/>
      <c r="R109" s="87"/>
      <c r="S109" s="87"/>
    </row>
    <row r="110" spans="1:19" ht="12.75">
      <c r="A110" s="188">
        <v>322</v>
      </c>
      <c r="B110" s="93" t="s">
        <v>70</v>
      </c>
      <c r="C110" s="192">
        <f t="shared" si="16"/>
        <v>0</v>
      </c>
      <c r="D110" s="193"/>
      <c r="E110" s="193"/>
      <c r="F110" s="193">
        <f>SUM(F111:F113)</f>
        <v>0</v>
      </c>
      <c r="G110" s="193"/>
      <c r="H110" s="193"/>
      <c r="I110" s="193"/>
      <c r="J110" s="193">
        <f aca="true" t="shared" si="17" ref="J110:O110">SUM(J111:J113)</f>
        <v>0</v>
      </c>
      <c r="K110" s="192">
        <f t="shared" si="17"/>
        <v>0</v>
      </c>
      <c r="L110" s="192">
        <f t="shared" si="17"/>
        <v>0</v>
      </c>
      <c r="M110" s="192">
        <f t="shared" si="17"/>
        <v>0</v>
      </c>
      <c r="N110" s="192">
        <f t="shared" si="17"/>
        <v>0</v>
      </c>
      <c r="O110" s="192">
        <f t="shared" si="17"/>
        <v>0</v>
      </c>
      <c r="P110" s="193"/>
      <c r="Q110" s="193"/>
      <c r="R110" s="87"/>
      <c r="S110" s="87"/>
    </row>
    <row r="111" spans="1:19" ht="25.5">
      <c r="A111" s="189">
        <v>3221</v>
      </c>
      <c r="B111" s="98" t="s">
        <v>27</v>
      </c>
      <c r="C111" s="193">
        <f t="shared" si="16"/>
        <v>0</v>
      </c>
      <c r="D111" s="194"/>
      <c r="E111" s="194"/>
      <c r="F111" s="193"/>
      <c r="G111" s="193"/>
      <c r="H111" s="193"/>
      <c r="I111" s="193"/>
      <c r="J111" s="193">
        <v>0</v>
      </c>
      <c r="K111" s="193">
        <v>0</v>
      </c>
      <c r="L111" s="193">
        <v>0</v>
      </c>
      <c r="M111" s="193">
        <v>0</v>
      </c>
      <c r="N111" s="193">
        <v>0</v>
      </c>
      <c r="O111" s="193">
        <v>0</v>
      </c>
      <c r="P111" s="193"/>
      <c r="Q111" s="193"/>
      <c r="R111" s="87"/>
      <c r="S111" s="87"/>
    </row>
    <row r="112" spans="1:19" ht="12.75">
      <c r="A112" s="189">
        <v>3222</v>
      </c>
      <c r="B112" s="98" t="s">
        <v>32</v>
      </c>
      <c r="C112" s="193">
        <f t="shared" si="16"/>
        <v>0</v>
      </c>
      <c r="D112" s="194"/>
      <c r="E112" s="194"/>
      <c r="F112" s="193"/>
      <c r="G112" s="193"/>
      <c r="H112" s="193"/>
      <c r="I112" s="193"/>
      <c r="J112" s="193">
        <v>0</v>
      </c>
      <c r="K112" s="193"/>
      <c r="L112" s="193">
        <v>0</v>
      </c>
      <c r="M112" s="193">
        <v>0</v>
      </c>
      <c r="N112" s="193"/>
      <c r="O112" s="193"/>
      <c r="P112" s="193"/>
      <c r="Q112" s="193"/>
      <c r="R112" s="87"/>
      <c r="S112" s="87"/>
    </row>
    <row r="113" spans="1:19" ht="12.75">
      <c r="A113" s="189">
        <v>3225</v>
      </c>
      <c r="B113" s="100" t="s">
        <v>28</v>
      </c>
      <c r="C113" s="193">
        <f t="shared" si="16"/>
        <v>0</v>
      </c>
      <c r="D113" s="194"/>
      <c r="E113" s="194"/>
      <c r="F113" s="193"/>
      <c r="G113" s="193"/>
      <c r="H113" s="193"/>
      <c r="I113" s="193"/>
      <c r="J113" s="193">
        <v>0</v>
      </c>
      <c r="K113" s="193">
        <v>0</v>
      </c>
      <c r="L113" s="193">
        <v>0</v>
      </c>
      <c r="M113" s="193">
        <v>0</v>
      </c>
      <c r="N113" s="193"/>
      <c r="O113" s="193"/>
      <c r="P113" s="193"/>
      <c r="Q113" s="193"/>
      <c r="R113" s="87"/>
      <c r="S113" s="87"/>
    </row>
    <row r="114" spans="1:19" ht="12.75">
      <c r="A114" s="190">
        <v>323</v>
      </c>
      <c r="B114" s="93" t="s">
        <v>60</v>
      </c>
      <c r="C114" s="192">
        <f t="shared" si="16"/>
        <v>5000</v>
      </c>
      <c r="D114" s="194"/>
      <c r="E114" s="194"/>
      <c r="F114" s="192">
        <f>F115</f>
        <v>0</v>
      </c>
      <c r="G114" s="193"/>
      <c r="H114" s="193"/>
      <c r="I114" s="193"/>
      <c r="J114" s="192">
        <f aca="true" t="shared" si="18" ref="J114:O114">J115</f>
        <v>5000</v>
      </c>
      <c r="K114" s="192">
        <f t="shared" si="18"/>
        <v>0</v>
      </c>
      <c r="L114" s="192">
        <f t="shared" si="18"/>
        <v>0</v>
      </c>
      <c r="M114" s="192">
        <f t="shared" si="18"/>
        <v>0</v>
      </c>
      <c r="N114" s="192">
        <f t="shared" si="18"/>
        <v>0</v>
      </c>
      <c r="O114" s="192">
        <f t="shared" si="18"/>
        <v>0</v>
      </c>
      <c r="P114" s="193"/>
      <c r="Q114" s="193"/>
      <c r="R114" s="87"/>
      <c r="S114" s="87"/>
    </row>
    <row r="115" spans="1:19" ht="12.75">
      <c r="A115" s="189">
        <v>3232</v>
      </c>
      <c r="B115" s="100" t="s">
        <v>29</v>
      </c>
      <c r="C115" s="193">
        <f t="shared" si="16"/>
        <v>5000</v>
      </c>
      <c r="D115" s="194"/>
      <c r="E115" s="194"/>
      <c r="F115" s="193"/>
      <c r="G115" s="193"/>
      <c r="H115" s="193"/>
      <c r="I115" s="193"/>
      <c r="J115" s="193">
        <v>5000</v>
      </c>
      <c r="K115" s="193">
        <v>0</v>
      </c>
      <c r="L115" s="193">
        <v>0</v>
      </c>
      <c r="M115" s="193">
        <v>0</v>
      </c>
      <c r="N115" s="193">
        <v>0</v>
      </c>
      <c r="O115" s="193">
        <v>0</v>
      </c>
      <c r="P115" s="193"/>
      <c r="Q115" s="193"/>
      <c r="R115" s="87"/>
      <c r="S115" s="87"/>
    </row>
    <row r="116" spans="1:19" ht="12.75">
      <c r="A116" s="190">
        <v>329</v>
      </c>
      <c r="B116" s="93" t="s">
        <v>13</v>
      </c>
      <c r="C116" s="192">
        <f t="shared" si="16"/>
        <v>0</v>
      </c>
      <c r="D116" s="194"/>
      <c r="E116" s="194"/>
      <c r="F116" s="192">
        <f>F117</f>
        <v>0</v>
      </c>
      <c r="G116" s="192">
        <f>G117</f>
        <v>0</v>
      </c>
      <c r="H116" s="193"/>
      <c r="I116" s="193"/>
      <c r="J116" s="193">
        <f aca="true" t="shared" si="19" ref="J116:O116">J117</f>
        <v>0</v>
      </c>
      <c r="K116" s="192">
        <f t="shared" si="19"/>
        <v>0</v>
      </c>
      <c r="L116" s="192">
        <f t="shared" si="19"/>
        <v>0</v>
      </c>
      <c r="M116" s="192">
        <f t="shared" si="19"/>
        <v>0</v>
      </c>
      <c r="N116" s="192">
        <f t="shared" si="19"/>
        <v>0</v>
      </c>
      <c r="O116" s="192">
        <f t="shared" si="19"/>
        <v>0</v>
      </c>
      <c r="P116" s="193"/>
      <c r="Q116" s="193"/>
      <c r="R116" s="87"/>
      <c r="S116" s="87"/>
    </row>
    <row r="117" spans="1:19" ht="12.75">
      <c r="A117" s="189">
        <v>3299</v>
      </c>
      <c r="B117" s="101" t="s">
        <v>13</v>
      </c>
      <c r="C117" s="193">
        <f t="shared" si="16"/>
        <v>0</v>
      </c>
      <c r="D117" s="194"/>
      <c r="E117" s="194"/>
      <c r="F117" s="193"/>
      <c r="G117" s="193">
        <v>0</v>
      </c>
      <c r="H117" s="193"/>
      <c r="I117" s="193"/>
      <c r="J117" s="193"/>
      <c r="K117" s="193">
        <v>0</v>
      </c>
      <c r="L117" s="193">
        <v>0</v>
      </c>
      <c r="M117" s="193">
        <v>0</v>
      </c>
      <c r="N117" s="193">
        <v>0</v>
      </c>
      <c r="O117" s="193">
        <v>0</v>
      </c>
      <c r="P117" s="193"/>
      <c r="Q117" s="193"/>
      <c r="R117" s="87"/>
      <c r="S117" s="87"/>
    </row>
    <row r="118" spans="1:19" ht="12.75">
      <c r="A118" s="190">
        <v>422</v>
      </c>
      <c r="B118" s="96" t="s">
        <v>74</v>
      </c>
      <c r="C118" s="192">
        <f t="shared" si="16"/>
        <v>20000</v>
      </c>
      <c r="D118" s="194"/>
      <c r="E118" s="194"/>
      <c r="F118" s="192">
        <f>SUM(F119:F120)</f>
        <v>20000</v>
      </c>
      <c r="G118" s="193"/>
      <c r="H118" s="193"/>
      <c r="I118" s="193"/>
      <c r="J118" s="193">
        <f aca="true" t="shared" si="20" ref="J118:O118">(J119+J120)</f>
        <v>0</v>
      </c>
      <c r="K118" s="193">
        <f t="shared" si="20"/>
        <v>0</v>
      </c>
      <c r="L118" s="193">
        <f t="shared" si="20"/>
        <v>0</v>
      </c>
      <c r="M118" s="193">
        <f t="shared" si="20"/>
        <v>0</v>
      </c>
      <c r="N118" s="193">
        <f t="shared" si="20"/>
        <v>0</v>
      </c>
      <c r="O118" s="193">
        <f t="shared" si="20"/>
        <v>0</v>
      </c>
      <c r="P118" s="193"/>
      <c r="Q118" s="193"/>
      <c r="R118" s="87"/>
      <c r="S118" s="87"/>
    </row>
    <row r="119" spans="1:19" ht="12.75">
      <c r="A119" s="189">
        <v>4221</v>
      </c>
      <c r="B119" s="101" t="s">
        <v>33</v>
      </c>
      <c r="C119" s="193">
        <f t="shared" si="16"/>
        <v>20000</v>
      </c>
      <c r="D119" s="194"/>
      <c r="E119" s="194"/>
      <c r="F119" s="193">
        <v>20000</v>
      </c>
      <c r="G119" s="193"/>
      <c r="H119" s="193"/>
      <c r="I119" s="193"/>
      <c r="J119" s="193"/>
      <c r="K119" s="193"/>
      <c r="L119" s="193"/>
      <c r="M119" s="193"/>
      <c r="N119" s="193"/>
      <c r="O119" s="193"/>
      <c r="P119" s="193"/>
      <c r="Q119" s="193"/>
      <c r="R119" s="87"/>
      <c r="S119" s="87"/>
    </row>
    <row r="120" spans="1:19" ht="12.75">
      <c r="A120" s="189">
        <v>4226</v>
      </c>
      <c r="B120" s="191" t="s">
        <v>79</v>
      </c>
      <c r="C120" s="193">
        <f t="shared" si="16"/>
        <v>0</v>
      </c>
      <c r="D120" s="194"/>
      <c r="E120" s="194"/>
      <c r="F120" s="193">
        <v>0</v>
      </c>
      <c r="G120" s="193"/>
      <c r="H120" s="193"/>
      <c r="I120" s="193"/>
      <c r="J120" s="193"/>
      <c r="K120" s="193"/>
      <c r="L120" s="193"/>
      <c r="M120" s="193"/>
      <c r="N120" s="193"/>
      <c r="O120" s="193"/>
      <c r="P120" s="193"/>
      <c r="Q120" s="193"/>
      <c r="R120" s="87"/>
      <c r="S120" s="87"/>
    </row>
    <row r="121" spans="1:19" ht="13.5" thickBot="1">
      <c r="A121" s="189"/>
      <c r="B121" s="225" t="s">
        <v>93</v>
      </c>
      <c r="C121" s="226">
        <f>C106+C108+C110+C114+C116+C118</f>
        <v>28000</v>
      </c>
      <c r="D121" s="226">
        <f>D106+D108+D110+D114+D116+D118</f>
        <v>0</v>
      </c>
      <c r="E121" s="226">
        <f>E106+E108+E110+E114+E116+E118</f>
        <v>0</v>
      </c>
      <c r="F121" s="226">
        <f>F106+F108+F110+F114+F116+F118</f>
        <v>20000</v>
      </c>
      <c r="G121" s="226">
        <f>G106+G108+G110+G114+G116+G118</f>
        <v>0</v>
      </c>
      <c r="H121" s="226">
        <f>H106+H108+H110+H114+H116+H118</f>
        <v>0</v>
      </c>
      <c r="I121" s="226">
        <f>I106+I108+I110+I114+I116+I118</f>
        <v>0</v>
      </c>
      <c r="J121" s="226">
        <f>J106+J108+J110+J114+J116+J118</f>
        <v>5000</v>
      </c>
      <c r="K121" s="226">
        <f>K106+K108+K110+K114+K116+K118</f>
        <v>0</v>
      </c>
      <c r="L121" s="226">
        <f>L106+L108+L110+L114+L116+L118</f>
        <v>0</v>
      </c>
      <c r="M121" s="226">
        <f>M106+M108+M110+M114+M116+M118</f>
        <v>0</v>
      </c>
      <c r="N121" s="226">
        <f>N106+N108+N110+N114+N116+N118</f>
        <v>0</v>
      </c>
      <c r="O121" s="226">
        <f>O106+O108+O110+O114+O116+O118</f>
        <v>3000</v>
      </c>
      <c r="P121" s="253">
        <f>P106</f>
        <v>0</v>
      </c>
      <c r="Q121" s="253">
        <v>0</v>
      </c>
      <c r="R121" s="254">
        <v>0</v>
      </c>
      <c r="S121" s="254">
        <v>0</v>
      </c>
    </row>
    <row r="122" spans="1:19" ht="13.5" thickBot="1">
      <c r="A122" s="224"/>
      <c r="B122" s="290"/>
      <c r="C122" s="227"/>
      <c r="D122" s="227"/>
      <c r="E122" s="227"/>
      <c r="F122" s="227"/>
      <c r="G122" s="227"/>
      <c r="H122" s="227"/>
      <c r="I122" s="227"/>
      <c r="J122" s="227"/>
      <c r="K122" s="227"/>
      <c r="L122" s="227"/>
      <c r="M122" s="227"/>
      <c r="N122" s="227"/>
      <c r="O122" s="227"/>
      <c r="P122" s="227"/>
      <c r="Q122" s="227"/>
      <c r="R122" s="227"/>
      <c r="S122" s="227"/>
    </row>
  </sheetData>
  <sheetProtection/>
  <mergeCells count="4">
    <mergeCell ref="A104:B104"/>
    <mergeCell ref="A58:F58"/>
    <mergeCell ref="A68:B68"/>
    <mergeCell ref="A76:C76"/>
  </mergeCells>
  <printOptions/>
  <pageMargins left="0.1968503937007874" right="0.1968503937007874" top="0.7480314960629921" bottom="0.7480314960629921" header="0.31496062992125984" footer="0.31496062992125984"/>
  <pageSetup fitToHeight="0" fitToWidth="1" horizontalDpi="600" verticalDpi="600" orientation="landscape" paperSize="9" scale="66" r:id="rId1"/>
  <headerFooter differentOddEven="1" alignWithMargins="0">
    <oddHeader>&amp;C&amp;"MS Sans Serif,Podebljano" PLAN ZA 2022. GODINU OŠ VELI VRH PULA</oddHeader>
  </headerFooter>
  <rowBreaks count="3" manualBreakCount="3">
    <brk id="33" max="18" man="1"/>
    <brk id="56" max="19" man="1"/>
    <brk id="92" max="1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3:H59"/>
  <sheetViews>
    <sheetView zoomScaleSheetLayoutView="100" zoomScalePageLayoutView="0" workbookViewId="0" topLeftCell="A22">
      <selection activeCell="A44" sqref="A44"/>
    </sheetView>
  </sheetViews>
  <sheetFormatPr defaultColWidth="9.140625" defaultRowHeight="12.75"/>
  <cols>
    <col min="1" max="1" width="16.00390625" style="0" customWidth="1"/>
    <col min="2" max="8" width="17.57421875" style="0" customWidth="1"/>
  </cols>
  <sheetData>
    <row r="3" spans="1:8" ht="18">
      <c r="A3" s="259" t="s">
        <v>45</v>
      </c>
      <c r="B3" s="259"/>
      <c r="C3" s="259"/>
      <c r="D3" s="259"/>
      <c r="E3" s="259"/>
      <c r="F3" s="259"/>
      <c r="G3" s="259"/>
      <c r="H3" s="259"/>
    </row>
    <row r="4" spans="1:8" ht="12.75">
      <c r="A4" s="70"/>
      <c r="B4" s="71"/>
      <c r="C4" s="71"/>
      <c r="D4" s="71"/>
      <c r="E4" s="71"/>
      <c r="F4" s="71"/>
      <c r="G4" s="71"/>
      <c r="H4" s="72" t="s">
        <v>46</v>
      </c>
    </row>
    <row r="5" spans="1:8" ht="25.5">
      <c r="A5" s="139" t="s">
        <v>47</v>
      </c>
      <c r="B5" s="273" t="s">
        <v>83</v>
      </c>
      <c r="C5" s="273"/>
      <c r="D5" s="273"/>
      <c r="E5" s="273"/>
      <c r="F5" s="273"/>
      <c r="G5" s="273"/>
      <c r="H5" s="273"/>
    </row>
    <row r="6" spans="1:8" ht="51">
      <c r="A6" s="140" t="s">
        <v>48</v>
      </c>
      <c r="B6" s="141" t="s">
        <v>10</v>
      </c>
      <c r="C6" s="141" t="s">
        <v>91</v>
      </c>
      <c r="D6" s="141" t="s">
        <v>50</v>
      </c>
      <c r="E6" s="141" t="s">
        <v>51</v>
      </c>
      <c r="F6" s="141" t="s">
        <v>52</v>
      </c>
      <c r="G6" s="141" t="s">
        <v>77</v>
      </c>
      <c r="H6" s="141"/>
    </row>
    <row r="7" spans="1:8" ht="18">
      <c r="A7" s="148"/>
      <c r="B7" s="149"/>
      <c r="C7" s="149"/>
      <c r="D7" s="149"/>
      <c r="E7" s="149"/>
      <c r="F7" s="149"/>
      <c r="G7" s="149"/>
      <c r="H7" s="149"/>
    </row>
    <row r="8" spans="1:8" ht="18.75">
      <c r="A8" s="150">
        <v>65264</v>
      </c>
      <c r="B8" s="151"/>
      <c r="C8" s="152"/>
      <c r="D8" s="153">
        <v>1124800</v>
      </c>
      <c r="E8" s="151"/>
      <c r="F8" s="151"/>
      <c r="G8" s="154"/>
      <c r="H8" s="151"/>
    </row>
    <row r="9" spans="1:8" ht="18.75">
      <c r="A9" s="150">
        <v>65267</v>
      </c>
      <c r="B9" s="151"/>
      <c r="C9" s="152"/>
      <c r="D9" s="155"/>
      <c r="E9" s="151"/>
      <c r="F9" s="154"/>
      <c r="G9" s="156">
        <v>40000</v>
      </c>
      <c r="H9" s="151"/>
    </row>
    <row r="10" spans="1:8" ht="18.75">
      <c r="A10" s="150">
        <v>65269</v>
      </c>
      <c r="B10" s="151"/>
      <c r="C10" s="152"/>
      <c r="D10" s="155">
        <v>73000</v>
      </c>
      <c r="E10" s="151"/>
      <c r="F10" s="154"/>
      <c r="G10" s="151"/>
      <c r="H10" s="151"/>
    </row>
    <row r="11" spans="1:8" ht="18.75">
      <c r="A11" s="150">
        <v>63414</v>
      </c>
      <c r="B11" s="157"/>
      <c r="C11" s="158"/>
      <c r="D11" s="155">
        <v>0</v>
      </c>
      <c r="E11" s="154"/>
      <c r="F11" s="151"/>
      <c r="G11" s="151"/>
      <c r="H11" s="151"/>
    </row>
    <row r="12" spans="1:8" ht="18.75">
      <c r="A12" s="150" t="s">
        <v>65</v>
      </c>
      <c r="B12" s="152">
        <v>0</v>
      </c>
      <c r="C12" s="152"/>
      <c r="D12" s="159"/>
      <c r="E12" s="152">
        <v>306000</v>
      </c>
      <c r="F12" s="152"/>
      <c r="G12" s="152"/>
      <c r="H12" s="152"/>
    </row>
    <row r="13" spans="1:8" ht="18.75">
      <c r="A13" s="150">
        <v>63622</v>
      </c>
      <c r="B13" s="152"/>
      <c r="C13" s="152"/>
      <c r="D13" s="159"/>
      <c r="E13" s="152">
        <v>127000</v>
      </c>
      <c r="F13" s="152"/>
      <c r="G13" s="152"/>
      <c r="H13" s="152"/>
    </row>
    <row r="14" spans="1:8" ht="18.75">
      <c r="A14" s="150" t="s">
        <v>65</v>
      </c>
      <c r="B14" s="152"/>
      <c r="C14" s="152"/>
      <c r="D14" s="159"/>
      <c r="E14" s="152">
        <v>8179000</v>
      </c>
      <c r="F14" s="152"/>
      <c r="G14" s="152"/>
      <c r="H14" s="152"/>
    </row>
    <row r="15" spans="1:8" ht="37.5">
      <c r="A15" s="150" t="s">
        <v>66</v>
      </c>
      <c r="B15" s="160"/>
      <c r="C15" s="152"/>
      <c r="D15" s="159"/>
      <c r="E15" s="152">
        <v>28000</v>
      </c>
      <c r="F15" s="152"/>
      <c r="G15" s="152"/>
      <c r="H15" s="152"/>
    </row>
    <row r="16" spans="1:8" ht="37.5">
      <c r="A16" s="150" t="s">
        <v>67</v>
      </c>
      <c r="B16" s="152"/>
      <c r="C16" s="152"/>
      <c r="D16" s="159"/>
      <c r="E16" s="152">
        <v>5000</v>
      </c>
      <c r="F16" s="152"/>
      <c r="G16" s="152"/>
      <c r="H16" s="152"/>
    </row>
    <row r="17" spans="1:8" ht="18.75">
      <c r="A17" s="150" t="s">
        <v>68</v>
      </c>
      <c r="B17" s="152"/>
      <c r="C17" s="152"/>
      <c r="D17" s="159"/>
      <c r="E17" s="161">
        <v>20000</v>
      </c>
      <c r="F17" s="152"/>
      <c r="G17" s="152"/>
      <c r="H17" s="152"/>
    </row>
    <row r="18" spans="1:8" ht="18.75">
      <c r="A18" s="150">
        <v>661512</v>
      </c>
      <c r="B18" s="152"/>
      <c r="C18" s="152">
        <v>0</v>
      </c>
      <c r="D18" s="152"/>
      <c r="E18" s="152"/>
      <c r="F18" s="152"/>
      <c r="G18" s="152"/>
      <c r="H18" s="152"/>
    </row>
    <row r="19" spans="1:8" ht="18.75">
      <c r="A19" s="162">
        <v>66311</v>
      </c>
      <c r="B19" s="152"/>
      <c r="C19" s="152"/>
      <c r="D19" s="152"/>
      <c r="E19" s="152"/>
      <c r="F19" s="152">
        <v>6000</v>
      </c>
      <c r="G19" s="152"/>
      <c r="H19" s="152"/>
    </row>
    <row r="20" spans="1:8" ht="18.75">
      <c r="A20" s="162">
        <v>66312</v>
      </c>
      <c r="B20" s="152"/>
      <c r="C20" s="152"/>
      <c r="D20" s="152"/>
      <c r="E20" s="152"/>
      <c r="F20" s="152">
        <v>15000</v>
      </c>
      <c r="G20" s="152"/>
      <c r="H20" s="152"/>
    </row>
    <row r="21" spans="1:8" ht="18.75">
      <c r="A21" s="162">
        <v>66313</v>
      </c>
      <c r="B21" s="152"/>
      <c r="C21" s="152"/>
      <c r="D21" s="152"/>
      <c r="E21" s="152"/>
      <c r="F21" s="152">
        <v>5000</v>
      </c>
      <c r="G21" s="152"/>
      <c r="H21" s="152"/>
    </row>
    <row r="22" spans="1:8" ht="18.75">
      <c r="A22" s="284" t="s">
        <v>106</v>
      </c>
      <c r="B22" s="152">
        <v>19420</v>
      </c>
      <c r="C22" s="152"/>
      <c r="D22" s="152"/>
      <c r="E22" s="152"/>
      <c r="F22" s="152"/>
      <c r="G22" s="152"/>
      <c r="H22" s="152"/>
    </row>
    <row r="23" spans="1:8" ht="18.75">
      <c r="A23" s="150">
        <v>67111</v>
      </c>
      <c r="B23" s="161">
        <v>803000</v>
      </c>
      <c r="C23" s="152"/>
      <c r="D23" s="152"/>
      <c r="E23" s="161">
        <v>533600</v>
      </c>
      <c r="F23" s="152">
        <v>0</v>
      </c>
      <c r="G23" s="152"/>
      <c r="H23" s="152"/>
    </row>
    <row r="24" spans="1:8" ht="18.75">
      <c r="A24" s="150" t="s">
        <v>56</v>
      </c>
      <c r="B24" s="152">
        <v>1065360</v>
      </c>
      <c r="C24" s="152"/>
      <c r="D24" s="152"/>
      <c r="E24" s="152">
        <v>0</v>
      </c>
      <c r="F24" s="152"/>
      <c r="G24" s="152"/>
      <c r="H24" s="152"/>
    </row>
    <row r="25" spans="1:8" ht="18.75">
      <c r="A25" s="150">
        <v>66321</v>
      </c>
      <c r="B25" s="152"/>
      <c r="C25" s="152"/>
      <c r="D25" s="152"/>
      <c r="E25" s="152"/>
      <c r="F25" s="152">
        <v>2000</v>
      </c>
      <c r="G25" s="152"/>
      <c r="H25" s="152"/>
    </row>
    <row r="26" spans="1:8" ht="18.75">
      <c r="A26" s="150">
        <v>66322</v>
      </c>
      <c r="B26" s="152"/>
      <c r="C26" s="152"/>
      <c r="D26" s="152"/>
      <c r="E26" s="152"/>
      <c r="F26" s="152">
        <v>2000</v>
      </c>
      <c r="G26" s="152"/>
      <c r="H26" s="152"/>
    </row>
    <row r="27" spans="1:8" ht="18.75">
      <c r="A27" s="150">
        <v>63211</v>
      </c>
      <c r="B27" s="152"/>
      <c r="C27" s="152"/>
      <c r="D27" s="152"/>
      <c r="E27" s="152"/>
      <c r="F27" s="152"/>
      <c r="G27" s="152"/>
      <c r="H27" s="152"/>
    </row>
    <row r="28" spans="1:8" ht="18.75">
      <c r="A28" s="150">
        <v>922</v>
      </c>
      <c r="B28" s="152"/>
      <c r="C28" s="152">
        <v>28000</v>
      </c>
      <c r="D28" s="152"/>
      <c r="E28" s="152"/>
      <c r="F28" s="152"/>
      <c r="G28" s="152"/>
      <c r="H28" s="152"/>
    </row>
    <row r="29" spans="1:8" ht="37.5">
      <c r="A29" s="163" t="s">
        <v>54</v>
      </c>
      <c r="B29" s="152">
        <f>SUM(B8:B28)</f>
        <v>1887780</v>
      </c>
      <c r="C29" s="152">
        <f>SUM(C8:C28)</f>
        <v>28000</v>
      </c>
      <c r="D29" s="161">
        <f>SUM(D8:D26)</f>
        <v>1197800</v>
      </c>
      <c r="E29" s="152">
        <f>SUM(E8:E26)</f>
        <v>9198600</v>
      </c>
      <c r="F29" s="152">
        <f>SUM(F8:F26)</f>
        <v>30000</v>
      </c>
      <c r="G29" s="152">
        <f>SUM(G8:G26)</f>
        <v>40000</v>
      </c>
      <c r="H29" s="152">
        <f>SUM(H8:H27)</f>
        <v>0</v>
      </c>
    </row>
    <row r="30" spans="1:8" ht="75">
      <c r="A30" s="163" t="s">
        <v>84</v>
      </c>
      <c r="B30" s="272">
        <f>B29+C29+D29+E29+F29+G29+H29</f>
        <v>12382180</v>
      </c>
      <c r="C30" s="272"/>
      <c r="D30" s="272"/>
      <c r="E30" s="272"/>
      <c r="F30" s="272"/>
      <c r="G30" s="272"/>
      <c r="H30" s="272"/>
    </row>
    <row r="31" spans="1:8" ht="18">
      <c r="A31" s="164"/>
      <c r="B31" s="164"/>
      <c r="C31" s="164"/>
      <c r="D31" s="165"/>
      <c r="E31" s="166"/>
      <c r="F31" s="19"/>
      <c r="G31" s="19"/>
      <c r="H31" s="167"/>
    </row>
    <row r="32" spans="1:8" ht="25.5">
      <c r="A32" s="143" t="s">
        <v>47</v>
      </c>
      <c r="B32" s="274" t="s">
        <v>107</v>
      </c>
      <c r="C32" s="274"/>
      <c r="D32" s="274"/>
      <c r="E32" s="274"/>
      <c r="F32" s="274"/>
      <c r="G32" s="274"/>
      <c r="H32" s="274"/>
    </row>
    <row r="33" spans="1:8" ht="51">
      <c r="A33" s="144" t="s">
        <v>48</v>
      </c>
      <c r="B33" s="141" t="s">
        <v>10</v>
      </c>
      <c r="C33" s="141" t="s">
        <v>49</v>
      </c>
      <c r="D33" s="141" t="s">
        <v>50</v>
      </c>
      <c r="E33" s="141" t="s">
        <v>51</v>
      </c>
      <c r="F33" s="141" t="s">
        <v>52</v>
      </c>
      <c r="G33" s="141" t="s">
        <v>77</v>
      </c>
      <c r="H33" s="141"/>
    </row>
    <row r="34" spans="1:8" ht="18.75">
      <c r="A34" s="150">
        <v>65</v>
      </c>
      <c r="B34" s="151"/>
      <c r="C34" s="152"/>
      <c r="D34" s="218">
        <v>1205500</v>
      </c>
      <c r="E34" s="151"/>
      <c r="F34" s="151"/>
      <c r="G34" s="151">
        <v>40000</v>
      </c>
      <c r="H34" s="151"/>
    </row>
    <row r="35" spans="1:8" ht="18.75">
      <c r="A35" s="150">
        <v>66</v>
      </c>
      <c r="B35" s="152"/>
      <c r="C35" s="152"/>
      <c r="D35" s="152"/>
      <c r="E35" s="152">
        <v>0</v>
      </c>
      <c r="F35" s="152">
        <v>30000</v>
      </c>
      <c r="G35" s="152"/>
      <c r="H35" s="152"/>
    </row>
    <row r="36" spans="1:8" ht="18.75">
      <c r="A36" s="150">
        <v>67</v>
      </c>
      <c r="B36" s="152">
        <v>1868600</v>
      </c>
      <c r="C36" s="152"/>
      <c r="D36" s="152"/>
      <c r="E36" s="152"/>
      <c r="F36" s="152"/>
      <c r="G36" s="152"/>
      <c r="H36" s="152"/>
    </row>
    <row r="37" spans="1:8" ht="18.75">
      <c r="A37" s="150">
        <v>63</v>
      </c>
      <c r="B37" s="152">
        <v>20000</v>
      </c>
      <c r="C37" s="152"/>
      <c r="D37" s="152"/>
      <c r="E37" s="152">
        <v>8250000</v>
      </c>
      <c r="F37" s="152"/>
      <c r="G37" s="152"/>
      <c r="H37" s="152"/>
    </row>
    <row r="38" spans="1:8" ht="18.75">
      <c r="A38" s="150">
        <v>63</v>
      </c>
      <c r="B38" s="152"/>
      <c r="C38" s="152"/>
      <c r="D38" s="152"/>
      <c r="E38" s="152">
        <v>301000</v>
      </c>
      <c r="F38" s="152"/>
      <c r="G38" s="152"/>
      <c r="H38" s="152"/>
    </row>
    <row r="39" spans="1:8" ht="18.75">
      <c r="A39" s="150">
        <v>67</v>
      </c>
      <c r="B39" s="152"/>
      <c r="C39" s="152"/>
      <c r="D39" s="152"/>
      <c r="E39" s="152">
        <v>525000</v>
      </c>
      <c r="F39" s="152"/>
      <c r="G39" s="152"/>
      <c r="H39" s="152"/>
    </row>
    <row r="40" spans="1:8" ht="18">
      <c r="A40" s="170"/>
      <c r="B40" s="169"/>
      <c r="C40" s="169"/>
      <c r="D40" s="169"/>
      <c r="E40" s="169"/>
      <c r="F40" s="169"/>
      <c r="G40" s="169"/>
      <c r="H40" s="169"/>
    </row>
    <row r="41" spans="1:8" ht="18">
      <c r="A41" s="170"/>
      <c r="B41" s="169"/>
      <c r="C41" s="169"/>
      <c r="D41" s="169"/>
      <c r="E41" s="169"/>
      <c r="F41" s="169"/>
      <c r="G41" s="169"/>
      <c r="H41" s="169"/>
    </row>
    <row r="42" spans="1:8" ht="18">
      <c r="A42" s="170"/>
      <c r="B42" s="169"/>
      <c r="C42" s="169"/>
      <c r="D42" s="169"/>
      <c r="E42" s="169"/>
      <c r="F42" s="169"/>
      <c r="G42" s="169"/>
      <c r="H42" s="169"/>
    </row>
    <row r="43" spans="1:8" ht="37.5">
      <c r="A43" s="163" t="s">
        <v>54</v>
      </c>
      <c r="B43" s="152">
        <f aca="true" t="shared" si="0" ref="B43:H43">SUM(B34:B42)</f>
        <v>1888600</v>
      </c>
      <c r="C43" s="152">
        <f t="shared" si="0"/>
        <v>0</v>
      </c>
      <c r="D43" s="152">
        <f t="shared" si="0"/>
        <v>1205500</v>
      </c>
      <c r="E43" s="152">
        <f t="shared" si="0"/>
        <v>9076000</v>
      </c>
      <c r="F43" s="152">
        <f t="shared" si="0"/>
        <v>30000</v>
      </c>
      <c r="G43" s="152">
        <f t="shared" si="0"/>
        <v>40000</v>
      </c>
      <c r="H43" s="152">
        <f t="shared" si="0"/>
        <v>0</v>
      </c>
    </row>
    <row r="44" spans="1:8" ht="75">
      <c r="A44" s="163" t="s">
        <v>110</v>
      </c>
      <c r="B44" s="272">
        <f>B43+C43+D43+E43+F43+G43+H43</f>
        <v>12240100</v>
      </c>
      <c r="C44" s="272"/>
      <c r="D44" s="272"/>
      <c r="E44" s="272"/>
      <c r="F44" s="272"/>
      <c r="G44" s="272"/>
      <c r="H44" s="272"/>
    </row>
    <row r="45" spans="1:8" ht="12.75">
      <c r="A45" s="145"/>
      <c r="B45" s="145"/>
      <c r="C45" s="145"/>
      <c r="D45" s="146"/>
      <c r="E45" s="147"/>
      <c r="F45" s="142"/>
      <c r="G45" s="142"/>
      <c r="H45" s="142"/>
    </row>
    <row r="46" spans="1:8" ht="25.5">
      <c r="A46" s="143" t="s">
        <v>47</v>
      </c>
      <c r="B46" s="274" t="s">
        <v>108</v>
      </c>
      <c r="C46" s="274"/>
      <c r="D46" s="274"/>
      <c r="E46" s="274"/>
      <c r="F46" s="274"/>
      <c r="G46" s="274"/>
      <c r="H46" s="274"/>
    </row>
    <row r="47" spans="1:8" ht="51">
      <c r="A47" s="144" t="s">
        <v>48</v>
      </c>
      <c r="B47" s="141" t="s">
        <v>10</v>
      </c>
      <c r="C47" s="141" t="s">
        <v>49</v>
      </c>
      <c r="D47" s="141" t="s">
        <v>50</v>
      </c>
      <c r="E47" s="141" t="s">
        <v>51</v>
      </c>
      <c r="F47" s="141" t="s">
        <v>52</v>
      </c>
      <c r="G47" s="141" t="s">
        <v>77</v>
      </c>
      <c r="H47" s="141" t="s">
        <v>53</v>
      </c>
    </row>
    <row r="48" spans="1:8" ht="18.75">
      <c r="A48" s="150">
        <v>65</v>
      </c>
      <c r="B48" s="151"/>
      <c r="C48" s="152"/>
      <c r="D48" s="218">
        <v>1205500</v>
      </c>
      <c r="E48" s="151"/>
      <c r="F48" s="151"/>
      <c r="G48" s="151">
        <v>40000</v>
      </c>
      <c r="H48" s="168"/>
    </row>
    <row r="49" spans="1:8" ht="18.75">
      <c r="A49" s="150">
        <v>66</v>
      </c>
      <c r="B49" s="152"/>
      <c r="C49" s="152"/>
      <c r="D49" s="152"/>
      <c r="E49" s="152">
        <v>0</v>
      </c>
      <c r="F49" s="152">
        <v>30000</v>
      </c>
      <c r="G49" s="152"/>
      <c r="H49" s="169"/>
    </row>
    <row r="50" spans="1:8" ht="18.75">
      <c r="A50" s="150">
        <v>63</v>
      </c>
      <c r="B50" s="152">
        <v>1868600</v>
      </c>
      <c r="C50" s="152"/>
      <c r="D50" s="152"/>
      <c r="E50" s="152">
        <v>8250000</v>
      </c>
      <c r="F50" s="152"/>
      <c r="G50" s="152"/>
      <c r="H50" s="169"/>
    </row>
    <row r="51" spans="1:8" ht="18.75">
      <c r="A51" s="150">
        <v>63</v>
      </c>
      <c r="B51" s="152">
        <v>20000</v>
      </c>
      <c r="C51" s="152"/>
      <c r="D51" s="152"/>
      <c r="E51" s="152">
        <v>301000</v>
      </c>
      <c r="F51" s="152"/>
      <c r="G51" s="152"/>
      <c r="H51" s="169"/>
    </row>
    <row r="52" spans="1:8" ht="18.75">
      <c r="A52" s="150">
        <v>67</v>
      </c>
      <c r="B52" s="152"/>
      <c r="C52" s="152"/>
      <c r="D52" s="152"/>
      <c r="E52" s="152">
        <v>525000</v>
      </c>
      <c r="F52" s="152"/>
      <c r="G52" s="152"/>
      <c r="H52" s="169"/>
    </row>
    <row r="53" spans="1:8" ht="18">
      <c r="A53" s="170"/>
      <c r="B53" s="169"/>
      <c r="C53" s="169"/>
      <c r="D53" s="169"/>
      <c r="E53" s="169"/>
      <c r="F53" s="169"/>
      <c r="G53" s="169"/>
      <c r="H53" s="169"/>
    </row>
    <row r="54" spans="1:8" ht="18">
      <c r="A54" s="170"/>
      <c r="B54" s="169"/>
      <c r="C54" s="169"/>
      <c r="D54" s="169"/>
      <c r="E54" s="169"/>
      <c r="F54" s="169"/>
      <c r="G54" s="169"/>
      <c r="H54" s="169"/>
    </row>
    <row r="55" spans="1:8" ht="18">
      <c r="A55" s="170"/>
      <c r="B55" s="169"/>
      <c r="C55" s="169"/>
      <c r="D55" s="169"/>
      <c r="E55" s="169"/>
      <c r="F55" s="169"/>
      <c r="G55" s="169"/>
      <c r="H55" s="169"/>
    </row>
    <row r="56" spans="1:8" ht="18">
      <c r="A56" s="170"/>
      <c r="B56" s="169"/>
      <c r="C56" s="169"/>
      <c r="D56" s="169"/>
      <c r="E56" s="169"/>
      <c r="F56" s="169"/>
      <c r="G56" s="169"/>
      <c r="H56" s="169"/>
    </row>
    <row r="57" spans="1:8" ht="37.5">
      <c r="A57" s="163" t="s">
        <v>54</v>
      </c>
      <c r="B57" s="152">
        <f>SUM(B48:B56)</f>
        <v>1888600</v>
      </c>
      <c r="C57" s="152">
        <f>+C49</f>
        <v>0</v>
      </c>
      <c r="D57" s="152">
        <f>SUM(D48:D56)</f>
        <v>1205500</v>
      </c>
      <c r="E57" s="155">
        <f>SUM(E48:E56)</f>
        <v>9076000</v>
      </c>
      <c r="F57" s="155">
        <f>SUM(F48:F56)</f>
        <v>30000</v>
      </c>
      <c r="G57" s="155">
        <f>SUM(G48:G56)</f>
        <v>40000</v>
      </c>
      <c r="H57" s="155">
        <f>SUM(H48:H56)</f>
        <v>0</v>
      </c>
    </row>
    <row r="58" spans="1:8" ht="75">
      <c r="A58" s="163" t="s">
        <v>109</v>
      </c>
      <c r="B58" s="272">
        <f>B57+C57+D57+E57+F57+G57+H57</f>
        <v>12240100</v>
      </c>
      <c r="C58" s="272"/>
      <c r="D58" s="272"/>
      <c r="E58" s="272"/>
      <c r="F58" s="272"/>
      <c r="G58" s="272"/>
      <c r="H58" s="272"/>
    </row>
    <row r="59" spans="1:8" ht="12.75">
      <c r="A59" s="87"/>
      <c r="B59" s="87"/>
      <c r="C59" s="87"/>
      <c r="D59" s="87"/>
      <c r="E59" s="87"/>
      <c r="F59" s="87"/>
      <c r="G59" s="87"/>
      <c r="H59" s="87"/>
    </row>
  </sheetData>
  <sheetProtection/>
  <mergeCells count="7">
    <mergeCell ref="B58:H58"/>
    <mergeCell ref="A3:H3"/>
    <mergeCell ref="B5:H5"/>
    <mergeCell ref="B30:H30"/>
    <mergeCell ref="B32:H32"/>
    <mergeCell ref="B44:H44"/>
    <mergeCell ref="B46:H46"/>
  </mergeCells>
  <printOptions/>
  <pageMargins left="0.7" right="0.7" top="0.75" bottom="0.75" header="0.3" footer="0.3"/>
  <pageSetup horizontalDpi="600" verticalDpi="600" orientation="portrait" paperSize="9" scale="5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3" sqref="B23"/>
    </sheetView>
  </sheetViews>
  <sheetFormatPr defaultColWidth="9.140625" defaultRowHeight="12.75"/>
  <cols>
    <col min="2" max="2" width="23.140625" style="0" customWidth="1"/>
    <col min="3" max="3" width="13.00390625" style="0" customWidth="1"/>
  </cols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Đeni Pereša</cp:lastModifiedBy>
  <cp:lastPrinted>2021-12-16T14:30:39Z</cp:lastPrinted>
  <dcterms:created xsi:type="dcterms:W3CDTF">2013-09-11T11:00:21Z</dcterms:created>
  <dcterms:modified xsi:type="dcterms:W3CDTF">2021-12-16T14:36:15Z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