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1"/>
  </bookViews>
  <sheets>
    <sheet name="OPĆI DIO" sheetId="1" r:id="rId1"/>
    <sheet name="ŠO" sheetId="2" r:id="rId2"/>
    <sheet name="plan prihoda" sheetId="3" r:id="rId3"/>
    <sheet name="1" sheetId="4" r:id="rId4"/>
    <sheet name="List3" sheetId="5" r:id="rId5"/>
  </sheets>
  <definedNames>
    <definedName name="_xlnm.Print_Area" localSheetId="0">'OPĆI DIO'!$A$1:$H$23</definedName>
    <definedName name="_xlnm.Print_Area" localSheetId="1">'ŠO'!$A$1:$T$120</definedName>
  </definedNames>
  <calcPr fullCalcOnLoad="1"/>
</workbook>
</file>

<file path=xl/sharedStrings.xml><?xml version="1.0" encoding="utf-8"?>
<sst xmlns="http://schemas.openxmlformats.org/spreadsheetml/2006/main" count="310" uniqueCount="118">
  <si>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</si>
  <si>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</si>
  <si>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</si>
  <si>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</si>
  <si>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</si>
  <si>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</si>
  <si>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</si>
  <si>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</si>
  <si>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</si>
  <si>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</si>
  <si>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prihodi i primici</t>
  </si>
  <si>
    <t>Donacije</t>
  </si>
  <si>
    <t>Ostali rashodi za zaposlene</t>
  </si>
  <si>
    <t>Ostali nespomenuti rashodi poslovanja</t>
  </si>
  <si>
    <t>OPĆI DIO</t>
  </si>
  <si>
    <t>PRIHODI UKUPNO</t>
  </si>
  <si>
    <t>RASHODI UKUPNO</t>
  </si>
  <si>
    <t>AKTIVNOST A502001 :DECENTRALIZIRANE FUNKCIJE OSNOVNOŠKOLSKOG OBRAZOVANJA</t>
  </si>
  <si>
    <t>Korisnik 11: OŠ Veli Vrh Pula</t>
  </si>
  <si>
    <t>Račun rashoda/izdatka</t>
  </si>
  <si>
    <t>Naziv računa</t>
  </si>
  <si>
    <t>Grad dec</t>
  </si>
  <si>
    <t>prihodi za posebne namjene</t>
  </si>
  <si>
    <t>država</t>
  </si>
  <si>
    <t>mt</t>
  </si>
  <si>
    <t xml:space="preserve">županijski </t>
  </si>
  <si>
    <t>gradovi</t>
  </si>
  <si>
    <t>Službena putovanja</t>
  </si>
  <si>
    <t>Uredski materijal i ostali materijalni rashodi</t>
  </si>
  <si>
    <t>Sitni inventar i auto gume</t>
  </si>
  <si>
    <t xml:space="preserve">Usluge tekućeg i investicijskog održavanja </t>
  </si>
  <si>
    <t>UKUPNO KORISNIK 11</t>
  </si>
  <si>
    <t>AKTIVNOST A503002: PRODUŽENI BORAVAK U OSNOVNIM ŠKOLAMA</t>
  </si>
  <si>
    <t>vlastiti prihodi</t>
  </si>
  <si>
    <t>Plaće za redovan rad</t>
  </si>
  <si>
    <t>Materijal i sirovine</t>
  </si>
  <si>
    <t>Uredska oprema i namještaj</t>
  </si>
  <si>
    <t>AKTIVNOST A503005 : REDOVNI PROGRAM ODGOJA I OBRAZOVANJA</t>
  </si>
  <si>
    <t>ostali  prihodi</t>
  </si>
  <si>
    <t>Brojčana oznaka i naziv programa</t>
  </si>
  <si>
    <t>socijalni program</t>
  </si>
  <si>
    <t>Račun 
rashoda/
izdatka</t>
  </si>
  <si>
    <t xml:space="preserve">Grad Pula </t>
  </si>
  <si>
    <t>grad dec</t>
  </si>
  <si>
    <t>Prihodi po posebnim propisima - sufinanciranje</t>
  </si>
  <si>
    <t>ostali prihodi</t>
  </si>
  <si>
    <t>materijalni rashodi</t>
  </si>
  <si>
    <t xml:space="preserve">UKUPNO </t>
  </si>
  <si>
    <t>Sveukupno</t>
  </si>
  <si>
    <t xml:space="preserve"> rashodi za zaposlene</t>
  </si>
  <si>
    <t>rashodi za nabavu nefinancijske imovine</t>
  </si>
  <si>
    <t>financijski rashodi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</si>
  <si>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</si>
  <si>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</si>
  <si>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</si>
  <si>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</si>
  <si>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</si>
  <si>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</si>
  <si>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</si>
  <si>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</si>
  <si>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</si>
  <si>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</si>
  <si>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vl prihodi</t>
  </si>
  <si>
    <t>vl prihod</t>
  </si>
  <si>
    <t>67111dec</t>
  </si>
  <si>
    <t>općina</t>
  </si>
  <si>
    <t>općine</t>
  </si>
  <si>
    <t xml:space="preserve"> brojčana oznaka i naziv programa</t>
  </si>
  <si>
    <t>Naknade troškova zaposlenima</t>
  </si>
  <si>
    <t>Rashodi za usluge</t>
  </si>
  <si>
    <t>EU projekt ERASMUS +</t>
  </si>
  <si>
    <t>pomoćnici u natavi</t>
  </si>
  <si>
    <t>u nastavi</t>
  </si>
  <si>
    <t xml:space="preserve">d basket </t>
  </si>
  <si>
    <t>2020.</t>
  </si>
  <si>
    <t>Ukupno prihodi i primici za 2020.</t>
  </si>
  <si>
    <t>državaEU  63,26421%</t>
  </si>
  <si>
    <t>D basket</t>
  </si>
  <si>
    <t>63612 država</t>
  </si>
  <si>
    <t>63613 županija</t>
  </si>
  <si>
    <t>63613 grad Vodnj</t>
  </si>
  <si>
    <t>63613 općine</t>
  </si>
  <si>
    <t>Naknada troškova zaposlenima</t>
  </si>
  <si>
    <t>Rashodi za materijal i energiju</t>
  </si>
  <si>
    <t xml:space="preserve">Plaće za redovan rad  </t>
  </si>
  <si>
    <t>Doprinosi na plaće</t>
  </si>
  <si>
    <t>Ostali financijski rashodi</t>
  </si>
  <si>
    <t>Postrojenja i oprema</t>
  </si>
  <si>
    <t>Knjige,umjetnič. djela i ostale izložb.vr</t>
  </si>
  <si>
    <t>Naknade trošk osobama izvan rad odnosa</t>
  </si>
  <si>
    <t>Prihodi od naknade s osnova osig.</t>
  </si>
  <si>
    <t>Prihodi od  nadoknade šteta s osnova osiguranja</t>
  </si>
  <si>
    <t>2021.</t>
  </si>
  <si>
    <t>procjena2021.</t>
  </si>
  <si>
    <t>Prijedlog plana 
za 2020.</t>
  </si>
  <si>
    <t>Glazbeni instrumenti i oprema</t>
  </si>
  <si>
    <t xml:space="preserve">PLAN 
</t>
  </si>
  <si>
    <t>Prijedlog plana 
za 2021.</t>
  </si>
  <si>
    <t xml:space="preserve"> Plan 2020.</t>
  </si>
  <si>
    <t>PLAN 
2020.</t>
  </si>
  <si>
    <t>2 0 20.</t>
  </si>
  <si>
    <t>Naknade građanima i kućanstvima</t>
  </si>
  <si>
    <t>Rashodi poslovanja</t>
  </si>
  <si>
    <t>Prijedlog plana 
za 2022.</t>
  </si>
  <si>
    <t>EU PROJEKT</t>
  </si>
  <si>
    <t>država plaće</t>
  </si>
  <si>
    <t>2022.</t>
  </si>
  <si>
    <t>Ukupno prihodi i primici za 2021.</t>
  </si>
  <si>
    <t>Ukupno prihodi i primici za 2022.</t>
  </si>
  <si>
    <t>Projekcija plana
za 2021.</t>
  </si>
  <si>
    <t>Projekcija plana 
za 2022.</t>
  </si>
  <si>
    <t>AKTIVNOST A402002: ADMINISTRATIVNO, TEHNIČKO I STRUČNO OSOBLJE</t>
  </si>
  <si>
    <t xml:space="preserve"> višak u 2020. po izvorima financiranja</t>
  </si>
  <si>
    <t xml:space="preserve">  FINANCIJSKI PLAN OŠ VELI VRH  ZA 2020. I                                                                                                                                                PROJEKCIJA PLANA ZA  2021. I 2022. GODINU</t>
  </si>
  <si>
    <t>Rashodi za materijal i energ ŠK SHEMA</t>
  </si>
  <si>
    <t>67111-direkt</t>
  </si>
  <si>
    <t>PLAN za 2020.</t>
  </si>
  <si>
    <t>procjena2022.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</si>
</sst>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0.0%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MS Sans Serif"/>
      <family val="2"/>
    </font>
    <font>
      <sz val="9"/>
      <color indexed="8"/>
      <name val="Times New Roman"/>
      <family val="2"/>
    </font>
    <font>
      <sz val="8"/>
      <color indexed="12"/>
      <name val="Times New Roman"/>
      <family val="2"/>
    </font>
    <font>
      <sz val="9"/>
      <name val="Times New Roman"/>
      <family val="1"/>
    </font>
    <font>
      <b/>
      <sz val="10"/>
      <color indexed="8"/>
      <name val="MS Sans Serif"/>
      <family val="2"/>
    </font>
    <font>
      <b/>
      <sz val="14"/>
      <name val="Times New Roman"/>
      <family val="1"/>
    </font>
    <font>
      <b/>
      <sz val="10"/>
      <name val="Arial"/>
      <family val="2"/>
    </font>
    <font>
      <i/>
      <sz val="9.85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0"/>
    </font>
    <font>
      <sz val="10"/>
      <name val="Times New Roman CE"/>
      <family val="1"/>
    </font>
    <font>
      <b/>
      <sz val="9"/>
      <name val="Times New Roman"/>
      <family val="1"/>
    </font>
    <font>
      <sz val="9"/>
      <color indexed="8"/>
      <name val="MS Sans Serif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b/>
      <sz val="14"/>
      <color indexed="12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21" fillId="0" borderId="0">
      <alignment/>
      <protection/>
    </xf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3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01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5" xfId="0" applyFont="1" applyBorder="1" applyAlignment="1" quotePrefix="1">
      <alignment horizontal="left" wrapText="1"/>
    </xf>
    <xf numFmtId="0" fontId="25" fillId="0" borderId="16" xfId="0" applyFont="1" applyBorder="1" applyAlignment="1" quotePrefix="1">
      <alignment horizontal="left" wrapText="1"/>
    </xf>
    <xf numFmtId="0" fontId="25" fillId="0" borderId="16" xfId="0" applyFont="1" applyBorder="1" applyAlignment="1" quotePrefix="1">
      <alignment horizontal="center" wrapText="1"/>
    </xf>
    <xf numFmtId="0" fontId="25" fillId="0" borderId="16" xfId="0" applyNumberFormat="1" applyFont="1" applyFill="1" applyBorder="1" applyAlignment="1" applyProtection="1" quotePrefix="1">
      <alignment horizontal="left"/>
      <protection/>
    </xf>
    <xf numFmtId="0" fontId="23" fillId="0" borderId="17" xfId="0" applyNumberFormat="1" applyFont="1" applyFill="1" applyBorder="1" applyAlignment="1" applyProtection="1">
      <alignment horizont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3" fontId="25" fillId="0" borderId="17" xfId="0" applyNumberFormat="1" applyFont="1" applyBorder="1" applyAlignment="1">
      <alignment horizontal="right"/>
    </xf>
    <xf numFmtId="0" fontId="27" fillId="0" borderId="16" xfId="0" applyNumberFormat="1" applyFont="1" applyFill="1" applyBorder="1" applyAlignment="1" applyProtection="1">
      <alignment wrapText="1"/>
      <protection/>
    </xf>
    <xf numFmtId="0" fontId="25" fillId="0" borderId="16" xfId="0" applyFont="1" applyBorder="1" applyAlignment="1" quotePrefix="1">
      <alignment horizontal="left"/>
    </xf>
    <xf numFmtId="0" fontId="25" fillId="0" borderId="16" xfId="0" applyNumberFormat="1" applyFont="1" applyFill="1" applyBorder="1" applyAlignment="1" applyProtection="1">
      <alignment wrapText="1"/>
      <protection/>
    </xf>
    <xf numFmtId="0" fontId="27" fillId="0" borderId="16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/>
    </xf>
    <xf numFmtId="3" fontId="37" fillId="0" borderId="0" xfId="87" applyNumberFormat="1" applyFont="1" applyFill="1" applyAlignment="1" quotePrefix="1">
      <alignment horizontal="left" vertical="center"/>
      <protection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3" fontId="37" fillId="0" borderId="0" xfId="0" applyNumberFormat="1" applyFont="1" applyFill="1" applyAlignment="1">
      <alignment horizontal="left" vertical="center"/>
    </xf>
    <xf numFmtId="0" fontId="39" fillId="0" borderId="0" xfId="87" applyNumberFormat="1" applyFont="1" applyFill="1" applyAlignment="1">
      <alignment vertical="center"/>
      <protection/>
    </xf>
    <xf numFmtId="3" fontId="40" fillId="0" borderId="0" xfId="87" applyNumberFormat="1" applyFont="1" applyFill="1" applyBorder="1" applyAlignment="1" quotePrefix="1">
      <alignment horizontal="center" vertical="center" wrapText="1"/>
      <protection/>
    </xf>
    <xf numFmtId="3" fontId="40" fillId="0" borderId="0" xfId="87" applyNumberFormat="1" applyFont="1" applyFill="1" applyBorder="1" applyAlignment="1">
      <alignment horizontal="center" vertical="center" wrapText="1"/>
      <protection/>
    </xf>
    <xf numFmtId="3" fontId="40" fillId="0" borderId="17" xfId="87" applyNumberFormat="1" applyFont="1" applyFill="1" applyBorder="1" applyAlignment="1" quotePrefix="1">
      <alignment horizontal="center" vertical="center" wrapText="1"/>
      <protection/>
    </xf>
    <xf numFmtId="3" fontId="40" fillId="0" borderId="17" xfId="87" applyNumberFormat="1" applyFont="1" applyFill="1" applyBorder="1" applyAlignment="1">
      <alignment horizontal="center" vertical="center" wrapText="1"/>
      <protection/>
    </xf>
    <xf numFmtId="0" fontId="39" fillId="0" borderId="17" xfId="0" applyFont="1" applyBorder="1" applyAlignment="1">
      <alignment horizontal="center" vertical="center"/>
    </xf>
    <xf numFmtId="0" fontId="40" fillId="0" borderId="17" xfId="87" applyNumberFormat="1" applyFont="1" applyFill="1" applyBorder="1" applyAlignment="1">
      <alignment horizontal="center" vertical="center"/>
      <protection/>
    </xf>
    <xf numFmtId="0" fontId="39" fillId="0" borderId="17" xfId="87" applyNumberFormat="1" applyFont="1" applyFill="1" applyBorder="1" applyAlignment="1">
      <alignment vertical="center"/>
      <protection/>
    </xf>
    <xf numFmtId="4" fontId="40" fillId="0" borderId="17" xfId="87" applyNumberFormat="1" applyFont="1" applyFill="1" applyBorder="1" applyAlignment="1">
      <alignment vertical="center"/>
      <protection/>
    </xf>
    <xf numFmtId="3" fontId="39" fillId="0" borderId="17" xfId="0" applyNumberFormat="1" applyFont="1" applyBorder="1" applyAlignment="1">
      <alignment/>
    </xf>
    <xf numFmtId="0" fontId="38" fillId="0" borderId="17" xfId="0" applyFont="1" applyBorder="1" applyAlignment="1">
      <alignment/>
    </xf>
    <xf numFmtId="0" fontId="39" fillId="0" borderId="17" xfId="87" applyNumberFormat="1" applyFont="1" applyFill="1" applyBorder="1" applyAlignment="1">
      <alignment horizontal="center" vertical="center"/>
      <protection/>
    </xf>
    <xf numFmtId="0" fontId="40" fillId="0" borderId="17" xfId="87" applyNumberFormat="1" applyFont="1" applyFill="1" applyBorder="1" applyAlignment="1">
      <alignment vertical="center"/>
      <protection/>
    </xf>
    <xf numFmtId="4" fontId="40" fillId="0" borderId="17" xfId="87" applyNumberFormat="1" applyFont="1" applyFill="1" applyBorder="1" applyAlignment="1">
      <alignment vertical="center"/>
      <protection/>
    </xf>
    <xf numFmtId="4" fontId="40" fillId="0" borderId="15" xfId="87" applyNumberFormat="1" applyFont="1" applyFill="1" applyBorder="1" applyAlignment="1">
      <alignment vertical="center"/>
      <protection/>
    </xf>
    <xf numFmtId="0" fontId="38" fillId="0" borderId="19" xfId="0" applyFont="1" applyBorder="1" applyAlignment="1">
      <alignment/>
    </xf>
    <xf numFmtId="4" fontId="39" fillId="0" borderId="0" xfId="87" applyNumberFormat="1" applyFont="1" applyFill="1" applyAlignment="1">
      <alignment vertical="center"/>
      <protection/>
    </xf>
    <xf numFmtId="4" fontId="39" fillId="0" borderId="17" xfId="87" applyNumberFormat="1" applyFont="1" applyFill="1" applyBorder="1" applyAlignment="1">
      <alignment vertical="center"/>
      <protection/>
    </xf>
    <xf numFmtId="3" fontId="40" fillId="0" borderId="17" xfId="87" applyNumberFormat="1" applyFont="1" applyFill="1" applyBorder="1" applyAlignment="1">
      <alignment vertical="center"/>
      <protection/>
    </xf>
    <xf numFmtId="0" fontId="40" fillId="0" borderId="17" xfId="87" applyNumberFormat="1" applyFont="1" applyFill="1" applyBorder="1" applyAlignment="1">
      <alignment horizontal="center" vertical="center"/>
      <protection/>
    </xf>
    <xf numFmtId="3" fontId="40" fillId="0" borderId="17" xfId="87" applyNumberFormat="1" applyFont="1" applyFill="1" applyBorder="1" applyAlignment="1">
      <alignment vertical="center"/>
      <protection/>
    </xf>
    <xf numFmtId="0" fontId="38" fillId="0" borderId="20" xfId="0" applyFont="1" applyBorder="1" applyAlignment="1">
      <alignment/>
    </xf>
    <xf numFmtId="3" fontId="37" fillId="0" borderId="17" xfId="0" applyNumberFormat="1" applyFont="1" applyFill="1" applyBorder="1" applyAlignment="1">
      <alignment horizontal="left" vertical="center"/>
    </xf>
    <xf numFmtId="3" fontId="42" fillId="0" borderId="0" xfId="0" applyNumberFormat="1" applyFont="1" applyBorder="1" applyAlignment="1" quotePrefix="1">
      <alignment horizontal="left"/>
    </xf>
    <xf numFmtId="3" fontId="43" fillId="0" borderId="0" xfId="0" applyNumberFormat="1" applyFont="1" applyBorder="1" applyAlignment="1" quotePrefix="1">
      <alignment horizontal="left"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38" fillId="0" borderId="0" xfId="0" applyNumberFormat="1" applyFont="1" applyBorder="1" applyAlignment="1">
      <alignment/>
    </xf>
    <xf numFmtId="0" fontId="42" fillId="0" borderId="0" xfId="0" applyNumberFormat="1" applyFont="1" applyAlignment="1">
      <alignment horizontal="center"/>
    </xf>
    <xf numFmtId="0" fontId="42" fillId="0" borderId="0" xfId="0" applyNumberFormat="1" applyFont="1" applyAlignment="1">
      <alignment/>
    </xf>
    <xf numFmtId="3" fontId="42" fillId="0" borderId="0" xfId="0" applyNumberFormat="1" applyFont="1" applyAlignment="1">
      <alignment wrapText="1"/>
    </xf>
    <xf numFmtId="3" fontId="44" fillId="0" borderId="0" xfId="0" applyNumberFormat="1" applyFont="1" applyBorder="1" applyAlignment="1">
      <alignment/>
    </xf>
    <xf numFmtId="0" fontId="43" fillId="0" borderId="20" xfId="0" applyNumberFormat="1" applyFont="1" applyBorder="1" applyAlignment="1">
      <alignment horizontal="center"/>
    </xf>
    <xf numFmtId="3" fontId="42" fillId="0" borderId="20" xfId="0" applyNumberFormat="1" applyFont="1" applyBorder="1" applyAlignment="1">
      <alignment/>
    </xf>
    <xf numFmtId="0" fontId="46" fillId="0" borderId="17" xfId="0" applyNumberFormat="1" applyFont="1" applyBorder="1" applyAlignment="1">
      <alignment horizontal="center" vertical="center"/>
    </xf>
    <xf numFmtId="0" fontId="47" fillId="0" borderId="17" xfId="0" applyNumberFormat="1" applyFont="1" applyBorder="1" applyAlignment="1" quotePrefix="1">
      <alignment horizontal="left" vertical="center"/>
    </xf>
    <xf numFmtId="3" fontId="40" fillId="0" borderId="20" xfId="87" applyNumberFormat="1" applyFont="1" applyFill="1" applyBorder="1" applyAlignment="1" quotePrefix="1">
      <alignment horizontal="center" vertical="center" wrapText="1"/>
      <protection/>
    </xf>
    <xf numFmtId="4" fontId="39" fillId="0" borderId="20" xfId="87" applyNumberFormat="1" applyFont="1" applyFill="1" applyBorder="1" applyAlignment="1">
      <alignment vertical="center"/>
      <protection/>
    </xf>
    <xf numFmtId="3" fontId="44" fillId="0" borderId="20" xfId="0" applyNumberFormat="1" applyFont="1" applyBorder="1" applyAlignment="1">
      <alignment horizontal="center" vertical="center" wrapText="1" readingOrder="1"/>
    </xf>
    <xf numFmtId="3" fontId="43" fillId="0" borderId="0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0" fontId="52" fillId="0" borderId="0" xfId="0" applyNumberFormat="1" applyFont="1" applyFill="1" applyBorder="1" applyAlignment="1" applyProtection="1">
      <alignment/>
      <protection/>
    </xf>
    <xf numFmtId="0" fontId="53" fillId="0" borderId="0" xfId="0" applyFont="1" applyAlignment="1">
      <alignment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49" fillId="0" borderId="0" xfId="0" applyFont="1" applyFill="1" applyBorder="1" applyAlignment="1">
      <alignment horizontal="left" vertical="center" wrapText="1"/>
    </xf>
    <xf numFmtId="4" fontId="39" fillId="0" borderId="0" xfId="87" applyNumberFormat="1" applyFont="1" applyFill="1" applyBorder="1" applyAlignment="1">
      <alignment vertical="center"/>
      <protection/>
    </xf>
    <xf numFmtId="3" fontId="44" fillId="0" borderId="0" xfId="0" applyNumberFormat="1" applyFont="1" applyBorder="1" applyAlignment="1">
      <alignment horizontal="center" vertical="center" wrapText="1" readingOrder="1"/>
    </xf>
    <xf numFmtId="3" fontId="40" fillId="0" borderId="0" xfId="0" applyNumberFormat="1" applyFont="1" applyBorder="1" applyAlignment="1">
      <alignment vertical="center"/>
    </xf>
    <xf numFmtId="0" fontId="38" fillId="0" borderId="21" xfId="0" applyFont="1" applyBorder="1" applyAlignment="1">
      <alignment/>
    </xf>
    <xf numFmtId="0" fontId="39" fillId="0" borderId="22" xfId="0" applyFont="1" applyBorder="1" applyAlignment="1">
      <alignment horizontal="center" vertical="center"/>
    </xf>
    <xf numFmtId="3" fontId="40" fillId="0" borderId="19" xfId="0" applyNumberFormat="1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3" fontId="40" fillId="0" borderId="20" xfId="0" applyNumberFormat="1" applyFont="1" applyBorder="1" applyAlignment="1">
      <alignment horizontal="center" vertical="center" wrapText="1" readingOrder="1"/>
    </xf>
    <xf numFmtId="3" fontId="40" fillId="0" borderId="20" xfId="87" applyNumberFormat="1" applyFont="1" applyFill="1" applyBorder="1" applyAlignment="1">
      <alignment horizontal="center" vertical="center" wrapText="1"/>
      <protection/>
    </xf>
    <xf numFmtId="3" fontId="45" fillId="0" borderId="20" xfId="0" applyNumberFormat="1" applyFont="1" applyBorder="1" applyAlignment="1">
      <alignment horizontal="center" vertical="center" wrapText="1"/>
    </xf>
    <xf numFmtId="3" fontId="43" fillId="0" borderId="20" xfId="0" applyNumberFormat="1" applyFont="1" applyBorder="1" applyAlignment="1" quotePrefix="1">
      <alignment horizontal="left"/>
    </xf>
    <xf numFmtId="0" fontId="47" fillId="0" borderId="19" xfId="0" applyNumberFormat="1" applyFont="1" applyBorder="1" applyAlignment="1" quotePrefix="1">
      <alignment horizontal="left" vertical="center"/>
    </xf>
    <xf numFmtId="0" fontId="46" fillId="0" borderId="23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3" fontId="39" fillId="0" borderId="17" xfId="0" applyNumberFormat="1" applyFont="1" applyBorder="1" applyAlignment="1">
      <alignment horizontal="center" vertical="center"/>
    </xf>
    <xf numFmtId="0" fontId="0" fillId="0" borderId="17" xfId="0" applyNumberFormat="1" applyFill="1" applyBorder="1" applyAlignment="1" applyProtection="1">
      <alignment/>
      <protection/>
    </xf>
    <xf numFmtId="0" fontId="43" fillId="0" borderId="0" xfId="0" applyNumberFormat="1" applyFont="1" applyBorder="1" applyAlignment="1">
      <alignment horizontal="center"/>
    </xf>
    <xf numFmtId="3" fontId="40" fillId="0" borderId="20" xfId="0" applyNumberFormat="1" applyFont="1" applyBorder="1" applyAlignment="1">
      <alignment vertical="center"/>
    </xf>
    <xf numFmtId="3" fontId="44" fillId="0" borderId="20" xfId="0" applyNumberFormat="1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3" fontId="39" fillId="0" borderId="17" xfId="0" applyNumberFormat="1" applyFont="1" applyBorder="1" applyAlignment="1">
      <alignment horizontal="right" vertical="center"/>
    </xf>
    <xf numFmtId="0" fontId="57" fillId="0" borderId="17" xfId="0" applyFont="1" applyFill="1" applyBorder="1" applyAlignment="1">
      <alignment horizontal="left" vertical="center" wrapText="1"/>
    </xf>
    <xf numFmtId="0" fontId="58" fillId="0" borderId="17" xfId="87" applyNumberFormat="1" applyFont="1" applyFill="1" applyBorder="1" applyAlignment="1">
      <alignment horizontal="left" vertical="center" wrapText="1"/>
      <protection/>
    </xf>
    <xf numFmtId="0" fontId="40" fillId="0" borderId="17" xfId="87" applyNumberFormat="1" applyFont="1" applyFill="1" applyBorder="1" applyAlignment="1" quotePrefix="1">
      <alignment horizontal="center" vertical="center" wrapText="1"/>
      <protection/>
    </xf>
    <xf numFmtId="0" fontId="58" fillId="0" borderId="17" xfId="87" applyNumberFormat="1" applyFont="1" applyFill="1" applyBorder="1" applyAlignment="1">
      <alignment vertical="center"/>
      <protection/>
    </xf>
    <xf numFmtId="0" fontId="58" fillId="0" borderId="17" xfId="87" applyNumberFormat="1" applyFont="1" applyFill="1" applyBorder="1" applyAlignment="1">
      <alignment horizontal="left" vertical="center"/>
      <protection/>
    </xf>
    <xf numFmtId="0" fontId="58" fillId="0" borderId="17" xfId="87" applyNumberFormat="1" applyFont="1" applyFill="1" applyBorder="1" applyAlignment="1">
      <alignment horizontal="center" vertical="center"/>
      <protection/>
    </xf>
    <xf numFmtId="0" fontId="41" fillId="0" borderId="17" xfId="87" applyNumberFormat="1" applyFont="1" applyFill="1" applyBorder="1" applyAlignment="1">
      <alignment vertical="center"/>
      <protection/>
    </xf>
    <xf numFmtId="49" fontId="59" fillId="0" borderId="17" xfId="0" applyNumberFormat="1" applyFont="1" applyFill="1" applyBorder="1" applyAlignment="1">
      <alignment horizontal="left" vertical="center" wrapText="1"/>
    </xf>
    <xf numFmtId="0" fontId="57" fillId="27" borderId="17" xfId="0" applyFont="1" applyFill="1" applyBorder="1" applyAlignment="1">
      <alignment horizontal="left" vertical="center" wrapText="1"/>
    </xf>
    <xf numFmtId="0" fontId="41" fillId="0" borderId="17" xfId="87" applyNumberFormat="1" applyFont="1" applyFill="1" applyBorder="1" applyAlignment="1">
      <alignment horizontal="left" vertical="center" wrapText="1"/>
      <protection/>
    </xf>
    <xf numFmtId="3" fontId="58" fillId="0" borderId="17" xfId="87" applyNumberFormat="1" applyFont="1" applyFill="1" applyBorder="1" applyAlignment="1">
      <alignment horizontal="center" vertical="center" wrapText="1"/>
      <protection/>
    </xf>
    <xf numFmtId="0" fontId="41" fillId="0" borderId="17" xfId="87" applyNumberFormat="1" applyFont="1" applyFill="1" applyBorder="1" applyAlignment="1">
      <alignment vertical="center"/>
      <protection/>
    </xf>
    <xf numFmtId="0" fontId="41" fillId="0" borderId="17" xfId="87" applyNumberFormat="1" applyFont="1" applyFill="1" applyBorder="1" applyAlignment="1">
      <alignment vertical="center" wrapText="1"/>
      <protection/>
    </xf>
    <xf numFmtId="49" fontId="60" fillId="0" borderId="17" xfId="0" applyNumberFormat="1" applyFont="1" applyFill="1" applyBorder="1" applyAlignment="1">
      <alignment horizontal="left" vertical="center" wrapText="1"/>
    </xf>
    <xf numFmtId="0" fontId="58" fillId="0" borderId="17" xfId="87" applyNumberFormat="1" applyFont="1" applyFill="1" applyBorder="1" applyAlignment="1">
      <alignment vertical="center"/>
      <protection/>
    </xf>
    <xf numFmtId="0" fontId="57" fillId="9" borderId="17" xfId="0" applyFont="1" applyFill="1" applyBorder="1" applyAlignment="1">
      <alignment horizontal="left" vertical="center" wrapText="1"/>
    </xf>
    <xf numFmtId="3" fontId="58" fillId="0" borderId="17" xfId="87" applyNumberFormat="1" applyFont="1" applyFill="1" applyBorder="1" applyAlignment="1">
      <alignment vertical="center"/>
      <protection/>
    </xf>
    <xf numFmtId="0" fontId="58" fillId="8" borderId="17" xfId="87" applyNumberFormat="1" applyFont="1" applyFill="1" applyBorder="1" applyAlignment="1">
      <alignment vertical="center"/>
      <protection/>
    </xf>
    <xf numFmtId="49" fontId="59" fillId="28" borderId="17" xfId="0" applyNumberFormat="1" applyFont="1" applyFill="1" applyBorder="1" applyAlignment="1">
      <alignment horizontal="left" vertical="center" wrapText="1"/>
    </xf>
    <xf numFmtId="0" fontId="61" fillId="0" borderId="17" xfId="87" applyNumberFormat="1" applyFont="1" applyFill="1" applyBorder="1" applyAlignment="1" quotePrefix="1">
      <alignment horizontal="center" vertical="center" wrapText="1"/>
      <protection/>
    </xf>
    <xf numFmtId="0" fontId="61" fillId="0" borderId="17" xfId="87" applyNumberFormat="1" applyFont="1" applyFill="1" applyBorder="1" applyAlignment="1">
      <alignment horizontal="center" vertical="center" wrapText="1"/>
      <protection/>
    </xf>
    <xf numFmtId="3" fontId="61" fillId="0" borderId="17" xfId="87" applyNumberFormat="1" applyFont="1" applyFill="1" applyBorder="1" applyAlignment="1" quotePrefix="1">
      <alignment horizontal="center" vertical="center" wrapText="1"/>
      <protection/>
    </xf>
    <xf numFmtId="3" fontId="61" fillId="0" borderId="17" xfId="87" applyNumberFormat="1" applyFont="1" applyFill="1" applyBorder="1" applyAlignment="1">
      <alignment horizontal="center" vertical="center" wrapText="1"/>
      <protection/>
    </xf>
    <xf numFmtId="0" fontId="62" fillId="0" borderId="17" xfId="0" applyNumberFormat="1" applyFont="1" applyFill="1" applyBorder="1" applyAlignment="1" applyProtection="1">
      <alignment/>
      <protection/>
    </xf>
    <xf numFmtId="0" fontId="58" fillId="0" borderId="17" xfId="87" applyNumberFormat="1" applyFont="1" applyFill="1" applyBorder="1" applyAlignment="1">
      <alignment horizontal="center" vertical="center"/>
      <protection/>
    </xf>
    <xf numFmtId="0" fontId="41" fillId="0" borderId="17" xfId="87" applyNumberFormat="1" applyFont="1" applyFill="1" applyBorder="1" applyAlignment="1">
      <alignment horizontal="center" vertical="center"/>
      <protection/>
    </xf>
    <xf numFmtId="3" fontId="58" fillId="0" borderId="17" xfId="0" applyNumberFormat="1" applyFont="1" applyBorder="1" applyAlignment="1">
      <alignment vertical="center"/>
    </xf>
    <xf numFmtId="0" fontId="58" fillId="27" borderId="17" xfId="0" applyNumberFormat="1" applyFont="1" applyFill="1" applyBorder="1" applyAlignment="1">
      <alignment horizontal="center" vertical="center"/>
    </xf>
    <xf numFmtId="0" fontId="58" fillId="27" borderId="17" xfId="0" applyNumberFormat="1" applyFont="1" applyFill="1" applyBorder="1" applyAlignment="1">
      <alignment horizontal="left" vertical="center"/>
    </xf>
    <xf numFmtId="0" fontId="58" fillId="0" borderId="17" xfId="0" applyNumberFormat="1" applyFont="1" applyFill="1" applyBorder="1" applyAlignment="1">
      <alignment horizontal="center" vertical="center"/>
    </xf>
    <xf numFmtId="0" fontId="58" fillId="0" borderId="17" xfId="0" applyNumberFormat="1" applyFont="1" applyBorder="1" applyAlignment="1">
      <alignment horizontal="center"/>
    </xf>
    <xf numFmtId="0" fontId="57" fillId="9" borderId="17" xfId="0" applyFont="1" applyFill="1" applyBorder="1" applyAlignment="1">
      <alignment horizontal="left" vertical="center" wrapText="1"/>
    </xf>
    <xf numFmtId="0" fontId="57" fillId="22" borderId="17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left" vertical="center" wrapText="1"/>
    </xf>
    <xf numFmtId="0" fontId="41" fillId="0" borderId="17" xfId="87" applyNumberFormat="1" applyFont="1" applyFill="1" applyBorder="1" applyAlignment="1">
      <alignment vertical="center"/>
      <protection/>
    </xf>
    <xf numFmtId="0" fontId="58" fillId="0" borderId="17" xfId="87" applyNumberFormat="1" applyFont="1" applyFill="1" applyBorder="1" applyAlignment="1">
      <alignment horizontal="left" vertical="center"/>
      <protection/>
    </xf>
    <xf numFmtId="0" fontId="57" fillId="0" borderId="17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left" vertical="center" wrapText="1"/>
    </xf>
    <xf numFmtId="0" fontId="56" fillId="0" borderId="17" xfId="0" applyFont="1" applyBorder="1" applyAlignment="1">
      <alignment horizontal="center" vertical="center"/>
    </xf>
    <xf numFmtId="0" fontId="56" fillId="27" borderId="17" xfId="0" applyFont="1" applyFill="1" applyBorder="1" applyAlignment="1">
      <alignment horizontal="center" vertical="center"/>
    </xf>
    <xf numFmtId="0" fontId="57" fillId="27" borderId="17" xfId="0" applyFont="1" applyFill="1" applyBorder="1" applyAlignment="1">
      <alignment horizontal="left" vertical="center" wrapText="1"/>
    </xf>
    <xf numFmtId="0" fontId="57" fillId="0" borderId="17" xfId="0" applyFont="1" applyBorder="1" applyAlignment="1">
      <alignment horizontal="center" vertical="center"/>
    </xf>
    <xf numFmtId="0" fontId="58" fillId="0" borderId="17" xfId="87" applyNumberFormat="1" applyFont="1" applyFill="1" applyBorder="1" applyAlignment="1">
      <alignment vertical="center"/>
      <protection/>
    </xf>
    <xf numFmtId="0" fontId="57" fillId="22" borderId="17" xfId="0" applyFont="1" applyFill="1" applyBorder="1" applyAlignment="1">
      <alignment horizontal="center" vertical="center"/>
    </xf>
    <xf numFmtId="0" fontId="57" fillId="27" borderId="17" xfId="0" applyFont="1" applyFill="1" applyBorder="1" applyAlignment="1">
      <alignment horizontal="center" vertical="center"/>
    </xf>
    <xf numFmtId="0" fontId="58" fillId="0" borderId="17" xfId="0" applyNumberFormat="1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3" fontId="54" fillId="0" borderId="17" xfId="0" applyNumberFormat="1" applyFont="1" applyBorder="1" applyAlignment="1" quotePrefix="1">
      <alignment horizontal="left" vertical="center"/>
    </xf>
    <xf numFmtId="0" fontId="61" fillId="0" borderId="17" xfId="0" applyNumberFormat="1" applyFont="1" applyBorder="1" applyAlignment="1">
      <alignment horizontal="center" vertical="center" wrapText="1"/>
    </xf>
    <xf numFmtId="3" fontId="63" fillId="0" borderId="17" xfId="0" applyNumberFormat="1" applyFont="1" applyBorder="1" applyAlignment="1">
      <alignment horizontal="center" vertical="center" wrapText="1"/>
    </xf>
    <xf numFmtId="3" fontId="61" fillId="0" borderId="17" xfId="0" applyNumberFormat="1" applyFont="1" applyBorder="1" applyAlignment="1">
      <alignment horizontal="center" vertical="center" wrapText="1" readingOrder="1"/>
    </xf>
    <xf numFmtId="179" fontId="61" fillId="0" borderId="17" xfId="0" applyNumberFormat="1" applyFont="1" applyBorder="1" applyAlignment="1">
      <alignment horizontal="center" vertical="center" wrapText="1" readingOrder="1"/>
    </xf>
    <xf numFmtId="3" fontId="64" fillId="0" borderId="17" xfId="0" applyNumberFormat="1" applyFont="1" applyBorder="1" applyAlignment="1">
      <alignment horizontal="right"/>
    </xf>
    <xf numFmtId="3" fontId="64" fillId="0" borderId="17" xfId="0" applyNumberFormat="1" applyFont="1" applyFill="1" applyBorder="1" applyAlignment="1" applyProtection="1">
      <alignment horizontal="right" wrapText="1"/>
      <protection/>
    </xf>
    <xf numFmtId="3" fontId="64" fillId="0" borderId="15" xfId="0" applyNumberFormat="1" applyFont="1" applyBorder="1" applyAlignment="1">
      <alignment horizontal="right"/>
    </xf>
    <xf numFmtId="1" fontId="54" fillId="29" borderId="17" xfId="0" applyNumberFormat="1" applyFont="1" applyFill="1" applyBorder="1" applyAlignment="1">
      <alignment horizontal="right" vertical="top" wrapText="1"/>
    </xf>
    <xf numFmtId="1" fontId="54" fillId="29" borderId="17" xfId="0" applyNumberFormat="1" applyFont="1" applyFill="1" applyBorder="1" applyAlignment="1">
      <alignment horizontal="left" wrapText="1"/>
    </xf>
    <xf numFmtId="0" fontId="54" fillId="0" borderId="17" xfId="0" applyFont="1" applyBorder="1" applyAlignment="1">
      <alignment vertical="center" wrapText="1"/>
    </xf>
    <xf numFmtId="0" fontId="22" fillId="0" borderId="17" xfId="0" applyNumberFormat="1" applyFont="1" applyFill="1" applyBorder="1" applyAlignment="1" applyProtection="1">
      <alignment/>
      <protection/>
    </xf>
    <xf numFmtId="1" fontId="54" fillId="0" borderId="17" xfId="0" applyNumberFormat="1" applyFont="1" applyFill="1" applyBorder="1" applyAlignment="1">
      <alignment horizontal="right" vertical="top" wrapText="1"/>
    </xf>
    <xf numFmtId="1" fontId="54" fillId="0" borderId="17" xfId="0" applyNumberFormat="1" applyFont="1" applyFill="1" applyBorder="1" applyAlignment="1">
      <alignment horizontal="left" wrapText="1"/>
    </xf>
    <xf numFmtId="0" fontId="22" fillId="0" borderId="17" xfId="0" applyNumberFormat="1" applyFont="1" applyFill="1" applyBorder="1" applyAlignment="1" applyProtection="1">
      <alignment vertical="center"/>
      <protection/>
    </xf>
    <xf numFmtId="0" fontId="55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vertical="center"/>
    </xf>
    <xf numFmtId="1" fontId="65" fillId="29" borderId="17" xfId="0" applyNumberFormat="1" applyFont="1" applyFill="1" applyBorder="1" applyAlignment="1">
      <alignment horizontal="left" wrapText="1"/>
    </xf>
    <xf numFmtId="0" fontId="65" fillId="0" borderId="17" xfId="0" applyFont="1" applyBorder="1" applyAlignment="1">
      <alignment vertical="center" wrapText="1"/>
    </xf>
    <xf numFmtId="1" fontId="66" fillId="0" borderId="17" xfId="0" applyNumberFormat="1" applyFont="1" applyBorder="1" applyAlignment="1">
      <alignment horizontal="left" wrapText="1"/>
    </xf>
    <xf numFmtId="3" fontId="66" fillId="0" borderId="17" xfId="0" applyNumberFormat="1" applyFont="1" applyBorder="1" applyAlignment="1">
      <alignment horizontal="center" vertical="center" wrapText="1"/>
    </xf>
    <xf numFmtId="3" fontId="66" fillId="0" borderId="17" xfId="0" applyNumberFormat="1" applyFont="1" applyBorder="1" applyAlignment="1">
      <alignment/>
    </xf>
    <xf numFmtId="3" fontId="66" fillId="0" borderId="17" xfId="0" applyNumberFormat="1" applyFont="1" applyFill="1" applyBorder="1" applyAlignment="1">
      <alignment wrapText="1"/>
    </xf>
    <xf numFmtId="3" fontId="66" fillId="0" borderId="17" xfId="0" applyNumberFormat="1" applyFont="1" applyBorder="1" applyAlignment="1">
      <alignment horizontal="right" vertical="center" wrapText="1"/>
    </xf>
    <xf numFmtId="3" fontId="66" fillId="0" borderId="17" xfId="0" applyNumberFormat="1" applyFont="1" applyBorder="1" applyAlignment="1">
      <alignment wrapText="1"/>
    </xf>
    <xf numFmtId="3" fontId="66" fillId="0" borderId="17" xfId="0" applyNumberFormat="1" applyFont="1" applyFill="1" applyBorder="1" applyAlignment="1">
      <alignment horizontal="center" vertical="center" wrapText="1"/>
    </xf>
    <xf numFmtId="3" fontId="66" fillId="0" borderId="17" xfId="0" applyNumberFormat="1" applyFont="1" applyBorder="1" applyAlignment="1">
      <alignment vertical="center" wrapText="1"/>
    </xf>
    <xf numFmtId="3" fontId="67" fillId="0" borderId="17" xfId="0" applyNumberFormat="1" applyFont="1" applyFill="1" applyBorder="1" applyAlignment="1" applyProtection="1">
      <alignment/>
      <protection/>
    </xf>
    <xf numFmtId="3" fontId="66" fillId="0" borderId="17" xfId="0" applyNumberFormat="1" applyFont="1" applyBorder="1" applyAlignment="1">
      <alignment/>
    </xf>
    <xf numFmtId="3" fontId="53" fillId="0" borderId="17" xfId="0" applyNumberFormat="1" applyFont="1" applyBorder="1" applyAlignment="1">
      <alignment/>
    </xf>
    <xf numFmtId="3" fontId="66" fillId="0" borderId="17" xfId="0" applyNumberFormat="1" applyFont="1" applyFill="1" applyBorder="1" applyAlignment="1">
      <alignment/>
    </xf>
    <xf numFmtId="0" fontId="67" fillId="0" borderId="17" xfId="0" applyNumberFormat="1" applyFont="1" applyFill="1" applyBorder="1" applyAlignment="1" applyProtection="1">
      <alignment horizontal="left"/>
      <protection/>
    </xf>
    <xf numFmtId="1" fontId="53" fillId="0" borderId="17" xfId="0" applyNumberFormat="1" applyFont="1" applyBorder="1" applyAlignment="1">
      <alignment wrapText="1"/>
    </xf>
    <xf numFmtId="0" fontId="26" fillId="0" borderId="17" xfId="0" applyNumberFormat="1" applyFont="1" applyFill="1" applyBorder="1" applyAlignment="1" applyProtection="1">
      <alignment vertic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NumberFormat="1" applyFont="1" applyFill="1" applyBorder="1" applyAlignment="1" applyProtection="1">
      <alignment horizontal="left" vertical="center" wrapText="1"/>
      <protection/>
    </xf>
    <xf numFmtId="0" fontId="68" fillId="0" borderId="17" xfId="0" applyFont="1" applyBorder="1" applyAlignment="1">
      <alignment horizontal="right"/>
    </xf>
    <xf numFmtId="3" fontId="68" fillId="0" borderId="17" xfId="0" applyNumberFormat="1" applyFont="1" applyBorder="1" applyAlignment="1">
      <alignment horizontal="center" vertical="center" wrapText="1"/>
    </xf>
    <xf numFmtId="3" fontId="68" fillId="0" borderId="17" xfId="0" applyNumberFormat="1" applyFont="1" applyBorder="1" applyAlignment="1">
      <alignment/>
    </xf>
    <xf numFmtId="1" fontId="68" fillId="0" borderId="17" xfId="0" applyNumberFormat="1" applyFont="1" applyBorder="1" applyAlignment="1">
      <alignment wrapText="1"/>
    </xf>
    <xf numFmtId="0" fontId="46" fillId="0" borderId="17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19" xfId="0" applyFont="1" applyBorder="1" applyAlignment="1">
      <alignment/>
    </xf>
    <xf numFmtId="0" fontId="46" fillId="0" borderId="0" xfId="0" applyFont="1" applyBorder="1" applyAlignment="1">
      <alignment/>
    </xf>
    <xf numFmtId="3" fontId="47" fillId="0" borderId="17" xfId="87" applyNumberFormat="1" applyFont="1" applyFill="1" applyBorder="1" applyAlignment="1">
      <alignment horizontal="center" vertical="center" wrapText="1"/>
      <protection/>
    </xf>
    <xf numFmtId="3" fontId="47" fillId="0" borderId="17" xfId="0" applyNumberFormat="1" applyFont="1" applyBorder="1" applyAlignment="1">
      <alignment vertical="center"/>
    </xf>
    <xf numFmtId="3" fontId="46" fillId="0" borderId="17" xfId="0" applyNumberFormat="1" applyFont="1" applyBorder="1" applyAlignment="1">
      <alignment/>
    </xf>
    <xf numFmtId="3" fontId="43" fillId="0" borderId="17" xfId="0" applyNumberFormat="1" applyFont="1" applyBorder="1" applyAlignment="1">
      <alignment horizontal="center" vertical="center" wrapText="1"/>
    </xf>
    <xf numFmtId="3" fontId="47" fillId="0" borderId="17" xfId="0" applyNumberFormat="1" applyFont="1" applyBorder="1" applyAlignment="1">
      <alignment horizontal="center" vertical="center" wrapText="1" readingOrder="1"/>
    </xf>
    <xf numFmtId="3" fontId="58" fillId="0" borderId="17" xfId="87" applyNumberFormat="1" applyFont="1" applyFill="1" applyBorder="1" applyAlignment="1">
      <alignment vertical="center"/>
      <protection/>
    </xf>
    <xf numFmtId="3" fontId="63" fillId="0" borderId="17" xfId="0" applyNumberFormat="1" applyFont="1" applyFill="1" applyBorder="1" applyAlignment="1">
      <alignment horizontal="center" vertical="center" wrapText="1"/>
    </xf>
    <xf numFmtId="179" fontId="61" fillId="0" borderId="17" xfId="0" applyNumberFormat="1" applyFont="1" applyFill="1" applyBorder="1" applyAlignment="1">
      <alignment horizontal="center" vertical="center" wrapText="1" readingOrder="1"/>
    </xf>
    <xf numFmtId="3" fontId="41" fillId="0" borderId="17" xfId="0" applyNumberFormat="1" applyFont="1" applyBorder="1" applyAlignment="1">
      <alignment vertical="center"/>
    </xf>
    <xf numFmtId="0" fontId="56" fillId="0" borderId="17" xfId="0" applyFont="1" applyFill="1" applyBorder="1" applyAlignment="1">
      <alignment horizontal="center" vertical="center"/>
    </xf>
    <xf numFmtId="3" fontId="58" fillId="0" borderId="17" xfId="0" applyNumberFormat="1" applyFont="1" applyBorder="1" applyAlignment="1" quotePrefix="1">
      <alignment horizontal="center" vertical="center"/>
    </xf>
    <xf numFmtId="0" fontId="41" fillId="0" borderId="17" xfId="0" applyNumberFormat="1" applyFont="1" applyBorder="1" applyAlignment="1" quotePrefix="1">
      <alignment horizontal="center" vertical="center"/>
    </xf>
    <xf numFmtId="3" fontId="58" fillId="0" borderId="17" xfId="0" applyNumberFormat="1" applyFont="1" applyFill="1" applyBorder="1" applyAlignment="1" applyProtection="1">
      <alignment horizontal="center" vertical="center"/>
      <protection/>
    </xf>
    <xf numFmtId="0" fontId="56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ill="1" applyBorder="1" applyAlignment="1" applyProtection="1">
      <alignment/>
      <protection/>
    </xf>
    <xf numFmtId="0" fontId="57" fillId="0" borderId="17" xfId="0" applyNumberFormat="1" applyFont="1" applyFill="1" applyBorder="1" applyAlignment="1" applyProtection="1">
      <alignment horizontal="center"/>
      <protection/>
    </xf>
    <xf numFmtId="49" fontId="60" fillId="0" borderId="17" xfId="0" applyNumberFormat="1" applyFont="1" applyFill="1" applyBorder="1" applyAlignment="1">
      <alignment horizontal="left" vertical="center" wrapText="1"/>
    </xf>
    <xf numFmtId="3" fontId="57" fillId="0" borderId="17" xfId="0" applyNumberFormat="1" applyFont="1" applyFill="1" applyBorder="1" applyAlignment="1" applyProtection="1">
      <alignment/>
      <protection/>
    </xf>
    <xf numFmtId="3" fontId="56" fillId="0" borderId="17" xfId="0" applyNumberFormat="1" applyFont="1" applyFill="1" applyBorder="1" applyAlignment="1" applyProtection="1">
      <alignment/>
      <protection/>
    </xf>
    <xf numFmtId="3" fontId="50" fillId="0" borderId="17" xfId="0" applyNumberFormat="1" applyFont="1" applyBorder="1" applyAlignment="1">
      <alignment horizontal="right" vertical="center"/>
    </xf>
    <xf numFmtId="3" fontId="53" fillId="0" borderId="0" xfId="0" applyNumberFormat="1" applyFont="1" applyBorder="1" applyAlignment="1">
      <alignment horizontal="center" vertical="center" wrapText="1"/>
    </xf>
    <xf numFmtId="3" fontId="53" fillId="0" borderId="0" xfId="0" applyNumberFormat="1" applyFont="1" applyFill="1" applyBorder="1" applyAlignment="1">
      <alignment horizontal="center" vertical="center" wrapText="1"/>
    </xf>
    <xf numFmtId="3" fontId="61" fillId="0" borderId="17" xfId="0" applyNumberFormat="1" applyFont="1" applyBorder="1" applyAlignment="1">
      <alignment horizontal="center" vertical="center" wrapText="1"/>
    </xf>
    <xf numFmtId="3" fontId="61" fillId="22" borderId="17" xfId="0" applyNumberFormat="1" applyFont="1" applyFill="1" applyBorder="1" applyAlignment="1">
      <alignment horizontal="center" vertical="center" wrapText="1"/>
    </xf>
    <xf numFmtId="3" fontId="61" fillId="0" borderId="17" xfId="0" applyNumberFormat="1" applyFont="1" applyFill="1" applyBorder="1" applyAlignment="1">
      <alignment horizontal="center" vertical="center" wrapText="1"/>
    </xf>
    <xf numFmtId="3" fontId="53" fillId="0" borderId="17" xfId="0" applyNumberFormat="1" applyFont="1" applyFill="1" applyBorder="1" applyAlignment="1">
      <alignment horizontal="center" vertical="center" wrapText="1"/>
    </xf>
    <xf numFmtId="0" fontId="47" fillId="0" borderId="17" xfId="0" applyNumberFormat="1" applyFont="1" applyBorder="1" applyAlignment="1">
      <alignment horizontal="center"/>
    </xf>
    <xf numFmtId="0" fontId="47" fillId="0" borderId="17" xfId="0" applyNumberFormat="1" applyFont="1" applyBorder="1" applyAlignment="1">
      <alignment horizontal="center" wrapText="1"/>
    </xf>
    <xf numFmtId="3" fontId="58" fillId="0" borderId="17" xfId="0" applyNumberFormat="1" applyFont="1" applyBorder="1" applyAlignment="1">
      <alignment/>
    </xf>
    <xf numFmtId="0" fontId="47" fillId="0" borderId="17" xfId="0" applyNumberFormat="1" applyFont="1" applyBorder="1" applyAlignment="1">
      <alignment horizontal="center"/>
    </xf>
    <xf numFmtId="0" fontId="40" fillId="0" borderId="17" xfId="87" applyNumberFormat="1" applyFont="1" applyFill="1" applyBorder="1" applyAlignment="1" quotePrefix="1">
      <alignment horizontal="center" vertical="center"/>
      <protection/>
    </xf>
    <xf numFmtId="3" fontId="41" fillId="0" borderId="17" xfId="0" applyNumberFormat="1" applyFont="1" applyBorder="1" applyAlignment="1">
      <alignment/>
    </xf>
    <xf numFmtId="3" fontId="37" fillId="0" borderId="16" xfId="87" applyNumberFormat="1" applyFont="1" applyFill="1" applyBorder="1" applyAlignment="1" quotePrefix="1">
      <alignment horizontal="left" vertical="center"/>
      <protection/>
    </xf>
    <xf numFmtId="3" fontId="69" fillId="0" borderId="0" xfId="0" applyNumberFormat="1" applyFont="1" applyBorder="1" applyAlignment="1">
      <alignment horizontal="center" vertical="center"/>
    </xf>
    <xf numFmtId="0" fontId="38" fillId="0" borderId="16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38" fillId="0" borderId="0" xfId="0" applyFont="1" applyFill="1" applyAlignment="1">
      <alignment/>
    </xf>
    <xf numFmtId="0" fontId="46" fillId="0" borderId="0" xfId="0" applyFont="1" applyFill="1" applyAlignment="1">
      <alignment/>
    </xf>
    <xf numFmtId="3" fontId="43" fillId="0" borderId="0" xfId="0" applyNumberFormat="1" applyFont="1" applyFill="1" applyBorder="1" applyAlignment="1">
      <alignment horizontal="left"/>
    </xf>
    <xf numFmtId="3" fontId="43" fillId="0" borderId="20" xfId="0" applyNumberFormat="1" applyFont="1" applyFill="1" applyBorder="1" applyAlignment="1" quotePrefix="1">
      <alignment horizontal="left"/>
    </xf>
    <xf numFmtId="0" fontId="0" fillId="0" borderId="17" xfId="0" applyNumberFormat="1" applyFill="1" applyBorder="1" applyAlignment="1" applyProtection="1">
      <alignment horizontal="right"/>
      <protection/>
    </xf>
    <xf numFmtId="3" fontId="58" fillId="0" borderId="17" xfId="0" applyNumberFormat="1" applyFont="1" applyBorder="1" applyAlignment="1">
      <alignment vertical="center"/>
    </xf>
    <xf numFmtId="3" fontId="41" fillId="0" borderId="17" xfId="0" applyNumberFormat="1" applyFont="1" applyBorder="1" applyAlignment="1">
      <alignment vertical="center"/>
    </xf>
    <xf numFmtId="179" fontId="46" fillId="0" borderId="17" xfId="0" applyNumberFormat="1" applyFont="1" applyFill="1" applyBorder="1" applyAlignment="1">
      <alignment horizontal="center" vertical="center" wrapText="1" readingOrder="1"/>
    </xf>
    <xf numFmtId="0" fontId="47" fillId="0" borderId="17" xfId="87" applyNumberFormat="1" applyFont="1" applyFill="1" applyBorder="1" applyAlignment="1" quotePrefix="1">
      <alignment horizontal="center" vertical="center"/>
      <protection/>
    </xf>
    <xf numFmtId="3" fontId="41" fillId="0" borderId="17" xfId="0" applyNumberFormat="1" applyFont="1" applyBorder="1" applyAlignment="1">
      <alignment/>
    </xf>
    <xf numFmtId="3" fontId="66" fillId="0" borderId="17" xfId="0" applyNumberFormat="1" applyFont="1" applyBorder="1" applyAlignment="1">
      <alignment horizontal="right" wrapText="1"/>
    </xf>
    <xf numFmtId="1" fontId="66" fillId="0" borderId="17" xfId="0" applyNumberFormat="1" applyFont="1" applyBorder="1" applyAlignment="1">
      <alignment wrapText="1"/>
    </xf>
    <xf numFmtId="0" fontId="38" fillId="0" borderId="24" xfId="0" applyFont="1" applyBorder="1" applyAlignment="1">
      <alignment/>
    </xf>
    <xf numFmtId="3" fontId="23" fillId="0" borderId="17" xfId="0" applyNumberFormat="1" applyFont="1" applyFill="1" applyBorder="1" applyAlignment="1" applyProtection="1">
      <alignment wrapText="1"/>
      <protection/>
    </xf>
    <xf numFmtId="3" fontId="23" fillId="0" borderId="17" xfId="0" applyNumberFormat="1" applyFont="1" applyBorder="1" applyAlignment="1">
      <alignment/>
    </xf>
    <xf numFmtId="3" fontId="64" fillId="0" borderId="17" xfId="0" applyNumberFormat="1" applyFont="1" applyFill="1" applyBorder="1" applyAlignment="1" applyProtection="1">
      <alignment wrapText="1"/>
      <protection/>
    </xf>
    <xf numFmtId="0" fontId="52" fillId="0" borderId="15" xfId="0" applyNumberFormat="1" applyFont="1" applyFill="1" applyBorder="1" applyAlignment="1" applyProtection="1">
      <alignment/>
      <protection/>
    </xf>
    <xf numFmtId="0" fontId="58" fillId="0" borderId="25" xfId="87" applyNumberFormat="1" applyFont="1" applyFill="1" applyBorder="1" applyAlignment="1">
      <alignment vertical="center"/>
      <protection/>
    </xf>
    <xf numFmtId="3" fontId="57" fillId="0" borderId="25" xfId="0" applyNumberFormat="1" applyFont="1" applyFill="1" applyBorder="1" applyAlignment="1" applyProtection="1">
      <alignment/>
      <protection/>
    </xf>
    <xf numFmtId="3" fontId="50" fillId="0" borderId="26" xfId="0" applyNumberFormat="1" applyFont="1" applyBorder="1" applyAlignment="1">
      <alignment horizontal="right" vertical="center"/>
    </xf>
    <xf numFmtId="49" fontId="59" fillId="30" borderId="27" xfId="0" applyNumberFormat="1" applyFont="1" applyFill="1" applyBorder="1" applyAlignment="1">
      <alignment horizontal="left" vertical="center" wrapText="1"/>
    </xf>
    <xf numFmtId="3" fontId="51" fillId="0" borderId="17" xfId="87" applyNumberFormat="1" applyFont="1" applyFill="1" applyBorder="1" applyAlignment="1">
      <alignment vertical="center"/>
      <protection/>
    </xf>
    <xf numFmtId="0" fontId="41" fillId="0" borderId="17" xfId="0" applyFont="1" applyBorder="1" applyAlignment="1">
      <alignment/>
    </xf>
    <xf numFmtId="3" fontId="41" fillId="0" borderId="17" xfId="0" applyNumberFormat="1" applyFont="1" applyBorder="1" applyAlignment="1">
      <alignment/>
    </xf>
    <xf numFmtId="3" fontId="41" fillId="0" borderId="17" xfId="87" applyNumberFormat="1" applyFont="1" applyFill="1" applyBorder="1" applyAlignment="1">
      <alignment vertical="center"/>
      <protection/>
    </xf>
    <xf numFmtId="0" fontId="41" fillId="0" borderId="17" xfId="0" applyFont="1" applyBorder="1" applyAlignment="1">
      <alignment/>
    </xf>
    <xf numFmtId="3" fontId="58" fillId="0" borderId="17" xfId="87" applyNumberFormat="1" applyFont="1" applyFill="1" applyBorder="1" applyAlignment="1">
      <alignment vertical="center" wrapText="1"/>
      <protection/>
    </xf>
    <xf numFmtId="3" fontId="58" fillId="0" borderId="17" xfId="87" applyNumberFormat="1" applyFont="1" applyFill="1" applyBorder="1" applyAlignment="1">
      <alignment horizontal="right" vertical="center"/>
      <protection/>
    </xf>
    <xf numFmtId="3" fontId="51" fillId="0" borderId="17" xfId="87" applyNumberFormat="1" applyFont="1" applyFill="1" applyBorder="1" applyAlignment="1">
      <alignment vertical="center" wrapText="1"/>
      <protection/>
    </xf>
    <xf numFmtId="3" fontId="58" fillId="0" borderId="17" xfId="87" applyNumberFormat="1" applyFont="1" applyFill="1" applyBorder="1" applyAlignment="1" quotePrefix="1">
      <alignment horizontal="center" vertical="center" wrapText="1"/>
      <protection/>
    </xf>
    <xf numFmtId="3" fontId="58" fillId="0" borderId="17" xfId="87" applyNumberFormat="1" applyFont="1" applyFill="1" applyBorder="1" applyAlignment="1">
      <alignment horizontal="center" vertical="center" wrapText="1"/>
      <protection/>
    </xf>
    <xf numFmtId="3" fontId="41" fillId="0" borderId="17" xfId="87" applyNumberFormat="1" applyFont="1" applyFill="1" applyBorder="1" applyAlignment="1">
      <alignment horizontal="right" vertical="center" wrapText="1"/>
      <protection/>
    </xf>
    <xf numFmtId="3" fontId="41" fillId="0" borderId="17" xfId="87" applyNumberFormat="1" applyFont="1" applyFill="1" applyBorder="1" applyAlignment="1" quotePrefix="1">
      <alignment horizontal="right" vertical="center" wrapText="1"/>
      <protection/>
    </xf>
    <xf numFmtId="3" fontId="58" fillId="0" borderId="17" xfId="87" applyNumberFormat="1" applyFont="1" applyFill="1" applyBorder="1" applyAlignment="1">
      <alignment horizontal="right" vertical="center"/>
      <protection/>
    </xf>
    <xf numFmtId="3" fontId="51" fillId="0" borderId="17" xfId="87" applyNumberFormat="1" applyFont="1" applyFill="1" applyBorder="1" applyAlignment="1">
      <alignment horizontal="right" vertical="center" wrapText="1"/>
      <protection/>
    </xf>
    <xf numFmtId="3" fontId="51" fillId="0" borderId="17" xfId="0" applyNumberFormat="1" applyFont="1" applyBorder="1" applyAlignment="1">
      <alignment/>
    </xf>
    <xf numFmtId="3" fontId="51" fillId="0" borderId="17" xfId="0" applyNumberFormat="1" applyFont="1" applyBorder="1" applyAlignment="1">
      <alignment vertical="center"/>
    </xf>
    <xf numFmtId="0" fontId="41" fillId="0" borderId="17" xfId="0" applyFont="1" applyBorder="1" applyAlignment="1">
      <alignment/>
    </xf>
    <xf numFmtId="179" fontId="47" fillId="0" borderId="17" xfId="0" applyNumberFormat="1" applyFont="1" applyFill="1" applyBorder="1" applyAlignment="1">
      <alignment horizontal="center" vertical="center" wrapText="1" readingOrder="1"/>
    </xf>
    <xf numFmtId="3" fontId="58" fillId="0" borderId="17" xfId="0" applyNumberFormat="1" applyFont="1" applyBorder="1" applyAlignment="1">
      <alignment vertical="center"/>
    </xf>
    <xf numFmtId="3" fontId="58" fillId="0" borderId="17" xfId="0" applyNumberFormat="1" applyFont="1" applyBorder="1" applyAlignment="1">
      <alignment/>
    </xf>
    <xf numFmtId="3" fontId="41" fillId="0" borderId="17" xfId="0" applyNumberFormat="1" applyFont="1" applyBorder="1" applyAlignment="1">
      <alignment vertical="center"/>
    </xf>
    <xf numFmtId="3" fontId="58" fillId="0" borderId="17" xfId="0" applyNumberFormat="1" applyFont="1" applyFill="1" applyBorder="1" applyAlignment="1">
      <alignment vertical="center"/>
    </xf>
    <xf numFmtId="3" fontId="41" fillId="0" borderId="17" xfId="0" applyNumberFormat="1" applyFont="1" applyBorder="1" applyAlignment="1">
      <alignment horizontal="right"/>
    </xf>
    <xf numFmtId="0" fontId="41" fillId="0" borderId="17" xfId="0" applyFont="1" applyBorder="1" applyAlignment="1">
      <alignment horizontal="right"/>
    </xf>
    <xf numFmtId="3" fontId="41" fillId="0" borderId="17" xfId="0" applyNumberFormat="1" applyFont="1" applyBorder="1" applyAlignment="1">
      <alignment horizontal="right" vertical="center"/>
    </xf>
    <xf numFmtId="0" fontId="41" fillId="0" borderId="17" xfId="0" applyFont="1" applyBorder="1" applyAlignment="1">
      <alignment horizontal="right" vertical="center"/>
    </xf>
    <xf numFmtId="3" fontId="58" fillId="0" borderId="17" xfId="0" applyNumberFormat="1" applyFont="1" applyBorder="1" applyAlignment="1">
      <alignment horizontal="right" vertical="center" wrapText="1"/>
    </xf>
    <xf numFmtId="3" fontId="58" fillId="0" borderId="17" xfId="0" applyNumberFormat="1" applyFont="1" applyBorder="1" applyAlignment="1">
      <alignment vertical="center" wrapText="1"/>
    </xf>
    <xf numFmtId="3" fontId="51" fillId="0" borderId="17" xfId="0" applyNumberFormat="1" applyFont="1" applyBorder="1" applyAlignment="1">
      <alignment horizontal="right" vertical="center" wrapText="1"/>
    </xf>
    <xf numFmtId="3" fontId="51" fillId="0" borderId="17" xfId="0" applyNumberFormat="1" applyFont="1" applyBorder="1" applyAlignment="1">
      <alignment vertical="center" wrapText="1"/>
    </xf>
    <xf numFmtId="3" fontId="41" fillId="0" borderId="17" xfId="0" applyNumberFormat="1" applyFont="1" applyBorder="1" applyAlignment="1">
      <alignment horizontal="right" vertical="center" wrapText="1"/>
    </xf>
    <xf numFmtId="3" fontId="41" fillId="0" borderId="17" xfId="0" applyNumberFormat="1" applyFont="1" applyBorder="1" applyAlignment="1">
      <alignment vertical="center" wrapText="1"/>
    </xf>
    <xf numFmtId="3" fontId="49" fillId="0" borderId="25" xfId="0" applyNumberFormat="1" applyFont="1" applyFill="1" applyBorder="1" applyAlignment="1" applyProtection="1">
      <alignment/>
      <protection/>
    </xf>
    <xf numFmtId="0" fontId="62" fillId="0" borderId="17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8" fillId="0" borderId="15" xfId="0" applyNumberFormat="1" applyFont="1" applyFill="1" applyBorder="1" applyAlignment="1" applyProtection="1" quotePrefix="1">
      <alignment horizontal="left" wrapText="1"/>
      <protection/>
    </xf>
    <xf numFmtId="0" fontId="29" fillId="0" borderId="16" xfId="0" applyNumberFormat="1" applyFont="1" applyFill="1" applyBorder="1" applyAlignment="1" applyProtection="1">
      <alignment wrapText="1"/>
      <protection/>
    </xf>
    <xf numFmtId="0" fontId="28" fillId="0" borderId="15" xfId="0" applyNumberFormat="1" applyFont="1" applyFill="1" applyBorder="1" applyAlignment="1" applyProtection="1">
      <alignment horizontal="left" wrapText="1"/>
      <protection/>
    </xf>
    <xf numFmtId="0" fontId="25" fillId="0" borderId="15" xfId="0" applyNumberFormat="1" applyFont="1" applyFill="1" applyBorder="1" applyAlignment="1" applyProtection="1">
      <alignment horizontal="left" wrapText="1"/>
      <protection/>
    </xf>
    <xf numFmtId="0" fontId="27" fillId="0" borderId="16" xfId="0" applyNumberFormat="1" applyFont="1" applyFill="1" applyBorder="1" applyAlignment="1" applyProtection="1">
      <alignment wrapText="1"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0" borderId="15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3" fontId="37" fillId="0" borderId="20" xfId="87" applyNumberFormat="1" applyFont="1" applyFill="1" applyBorder="1" applyAlignment="1" quotePrefix="1">
      <alignment horizontal="left" vertical="center"/>
      <protection/>
    </xf>
    <xf numFmtId="0" fontId="0" fillId="0" borderId="20" xfId="0" applyNumberFormat="1" applyFill="1" applyBorder="1" applyAlignment="1" applyProtection="1">
      <alignment/>
      <protection/>
    </xf>
    <xf numFmtId="3" fontId="43" fillId="0" borderId="0" xfId="0" applyNumberFormat="1" applyFont="1" applyBorder="1" applyAlignment="1" quotePrefix="1">
      <alignment horizontal="center" vertical="center"/>
    </xf>
    <xf numFmtId="0" fontId="0" fillId="0" borderId="0" xfId="0" applyNumberFormat="1" applyFill="1" applyBorder="1" applyAlignment="1" applyProtection="1">
      <alignment/>
      <protection/>
    </xf>
    <xf numFmtId="3" fontId="53" fillId="0" borderId="17" xfId="0" applyNumberFormat="1" applyFont="1" applyBorder="1" applyAlignment="1">
      <alignment horizontal="center"/>
    </xf>
    <xf numFmtId="0" fontId="28" fillId="3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Svi obrasci za plan proracuna 2004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3342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3342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9067800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9067800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374457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374457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1">
      <selection activeCell="F8" sqref="F8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1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280" t="s">
        <v>113</v>
      </c>
      <c r="B1" s="280"/>
      <c r="C1" s="280"/>
      <c r="D1" s="280"/>
      <c r="E1" s="280"/>
      <c r="F1" s="280"/>
      <c r="G1" s="280"/>
      <c r="H1" s="280"/>
    </row>
    <row r="2" spans="1:8" s="3" customFormat="1" ht="26.25" customHeight="1">
      <c r="A2" s="280" t="s">
        <v>14</v>
      </c>
      <c r="B2" s="280"/>
      <c r="C2" s="280"/>
      <c r="D2" s="280"/>
      <c r="E2" s="280"/>
      <c r="F2" s="280"/>
      <c r="G2" s="291"/>
      <c r="H2" s="291"/>
    </row>
    <row r="3" spans="1:8" ht="25.5" customHeight="1">
      <c r="A3" s="280"/>
      <c r="B3" s="280"/>
      <c r="C3" s="280"/>
      <c r="D3" s="280"/>
      <c r="E3" s="280"/>
      <c r="F3" s="280"/>
      <c r="G3" s="280"/>
      <c r="H3" s="282"/>
    </row>
    <row r="4" spans="1:5" ht="9" customHeight="1">
      <c r="A4" s="4"/>
      <c r="B4" s="5"/>
      <c r="C4" s="5"/>
      <c r="D4" s="5"/>
      <c r="E4" s="5"/>
    </row>
    <row r="5" spans="1:9" ht="27.75" customHeight="1">
      <c r="A5" s="6"/>
      <c r="B5" s="7"/>
      <c r="C5" s="7"/>
      <c r="D5" s="8"/>
      <c r="E5" s="9"/>
      <c r="F5" s="10" t="s">
        <v>94</v>
      </c>
      <c r="G5" s="10" t="s">
        <v>97</v>
      </c>
      <c r="H5" s="10" t="s">
        <v>103</v>
      </c>
      <c r="I5" s="12"/>
    </row>
    <row r="6" spans="1:9" ht="27.75" customHeight="1">
      <c r="A6" s="285" t="s">
        <v>15</v>
      </c>
      <c r="B6" s="284"/>
      <c r="C6" s="284"/>
      <c r="D6" s="284"/>
      <c r="E6" s="290"/>
      <c r="F6" s="238">
        <f>F7+F8</f>
        <v>10669100</v>
      </c>
      <c r="G6" s="238">
        <f>G7+G8</f>
        <v>10421000</v>
      </c>
      <c r="H6" s="238">
        <f>H7+H8</f>
        <v>10421000</v>
      </c>
      <c r="I6" s="22"/>
    </row>
    <row r="7" spans="1:8" ht="22.5" customHeight="1">
      <c r="A7" s="285" t="s">
        <v>0</v>
      </c>
      <c r="B7" s="284"/>
      <c r="C7" s="284"/>
      <c r="D7" s="284"/>
      <c r="E7" s="290"/>
      <c r="F7" s="239">
        <v>10669100</v>
      </c>
      <c r="G7" s="239">
        <v>10421000</v>
      </c>
      <c r="H7" s="239">
        <v>10421000</v>
      </c>
    </row>
    <row r="8" spans="1:8" ht="22.5" customHeight="1">
      <c r="A8" s="292" t="s">
        <v>1</v>
      </c>
      <c r="B8" s="290"/>
      <c r="C8" s="290"/>
      <c r="D8" s="290"/>
      <c r="E8" s="290"/>
      <c r="F8" s="239">
        <v>0</v>
      </c>
      <c r="G8" s="239"/>
      <c r="H8" s="239"/>
    </row>
    <row r="9" spans="1:8" ht="22.5" customHeight="1">
      <c r="A9" s="23" t="s">
        <v>16</v>
      </c>
      <c r="B9" s="13"/>
      <c r="C9" s="13"/>
      <c r="D9" s="13"/>
      <c r="E9" s="13"/>
      <c r="F9" s="239">
        <f>F10+F11</f>
        <v>10732100</v>
      </c>
      <c r="G9" s="239">
        <f>G10+G11</f>
        <v>10421000</v>
      </c>
      <c r="H9" s="239">
        <f>H10+H11</f>
        <v>10421000</v>
      </c>
    </row>
    <row r="10" spans="1:8" ht="22.5" customHeight="1">
      <c r="A10" s="283" t="s">
        <v>2</v>
      </c>
      <c r="B10" s="284"/>
      <c r="C10" s="284"/>
      <c r="D10" s="284"/>
      <c r="E10" s="293"/>
      <c r="F10" s="238">
        <v>10536400</v>
      </c>
      <c r="G10" s="238">
        <v>10296000</v>
      </c>
      <c r="H10" s="238">
        <v>10296000</v>
      </c>
    </row>
    <row r="11" spans="1:8" ht="22.5" customHeight="1">
      <c r="A11" s="292" t="s">
        <v>3</v>
      </c>
      <c r="B11" s="290"/>
      <c r="C11" s="290"/>
      <c r="D11" s="290"/>
      <c r="E11" s="290"/>
      <c r="F11" s="238">
        <v>195700</v>
      </c>
      <c r="G11" s="238">
        <v>125000</v>
      </c>
      <c r="H11" s="238">
        <v>125000</v>
      </c>
    </row>
    <row r="12" spans="1:8" ht="22.5" customHeight="1">
      <c r="A12" s="283" t="s">
        <v>4</v>
      </c>
      <c r="B12" s="284"/>
      <c r="C12" s="284"/>
      <c r="D12" s="284"/>
      <c r="E12" s="284"/>
      <c r="F12" s="240">
        <f>+F6-F9</f>
        <v>-63000</v>
      </c>
      <c r="G12" s="238">
        <f>+G6-G9</f>
        <v>0</v>
      </c>
      <c r="H12" s="238">
        <f>+H6-H9</f>
        <v>0</v>
      </c>
    </row>
    <row r="13" spans="1:8" ht="25.5" customHeight="1">
      <c r="A13" s="280"/>
      <c r="B13" s="281"/>
      <c r="C13" s="281"/>
      <c r="D13" s="281"/>
      <c r="E13" s="281"/>
      <c r="F13" s="282"/>
      <c r="G13" s="282"/>
      <c r="H13" s="282"/>
    </row>
    <row r="14" spans="1:8" ht="27.75" customHeight="1">
      <c r="A14" s="6"/>
      <c r="B14" s="7"/>
      <c r="C14" s="7"/>
      <c r="D14" s="8"/>
      <c r="E14" s="9"/>
      <c r="F14" s="10" t="s">
        <v>94</v>
      </c>
      <c r="G14" s="10" t="s">
        <v>109</v>
      </c>
      <c r="H14" s="11" t="s">
        <v>110</v>
      </c>
    </row>
    <row r="15" spans="1:8" ht="22.5" customHeight="1">
      <c r="A15" s="286" t="s">
        <v>5</v>
      </c>
      <c r="B15" s="287"/>
      <c r="C15" s="287"/>
      <c r="D15" s="287"/>
      <c r="E15" s="288"/>
      <c r="F15" s="150">
        <v>63000</v>
      </c>
      <c r="G15" s="150"/>
      <c r="H15" s="149">
        <v>0</v>
      </c>
    </row>
    <row r="16" spans="1:8" s="2" customFormat="1" ht="25.5" customHeight="1">
      <c r="A16" s="289"/>
      <c r="B16" s="281"/>
      <c r="C16" s="281"/>
      <c r="D16" s="281"/>
      <c r="E16" s="281"/>
      <c r="F16" s="282"/>
      <c r="G16" s="282"/>
      <c r="H16" s="282"/>
    </row>
    <row r="17" spans="1:8" s="2" customFormat="1" ht="27.75" customHeight="1">
      <c r="A17" s="6"/>
      <c r="B17" s="7"/>
      <c r="C17" s="7"/>
      <c r="D17" s="8"/>
      <c r="E17" s="9"/>
      <c r="F17" s="10" t="s">
        <v>94</v>
      </c>
      <c r="G17" s="10" t="s">
        <v>109</v>
      </c>
      <c r="H17" s="11" t="s">
        <v>110</v>
      </c>
    </row>
    <row r="18" spans="1:8" s="2" customFormat="1" ht="22.5" customHeight="1">
      <c r="A18" s="285" t="s">
        <v>6</v>
      </c>
      <c r="B18" s="284"/>
      <c r="C18" s="284"/>
      <c r="D18" s="284"/>
      <c r="E18" s="284"/>
      <c r="F18" s="14"/>
      <c r="G18" s="14"/>
      <c r="H18" s="14"/>
    </row>
    <row r="19" spans="1:8" s="2" customFormat="1" ht="22.5" customHeight="1">
      <c r="A19" s="285" t="s">
        <v>7</v>
      </c>
      <c r="B19" s="284"/>
      <c r="C19" s="284"/>
      <c r="D19" s="284"/>
      <c r="E19" s="284"/>
      <c r="F19" s="14"/>
      <c r="G19" s="14"/>
      <c r="H19" s="14"/>
    </row>
    <row r="20" spans="1:8" s="2" customFormat="1" ht="22.5" customHeight="1">
      <c r="A20" s="283" t="s">
        <v>8</v>
      </c>
      <c r="B20" s="284"/>
      <c r="C20" s="284"/>
      <c r="D20" s="284"/>
      <c r="E20" s="284"/>
      <c r="F20" s="14"/>
      <c r="G20" s="14"/>
      <c r="H20" s="14"/>
    </row>
    <row r="21" spans="1:8" s="2" customFormat="1" ht="15" customHeight="1">
      <c r="A21" s="16"/>
      <c r="B21" s="17"/>
      <c r="C21" s="15"/>
      <c r="D21" s="18"/>
      <c r="E21" s="17"/>
      <c r="F21" s="19"/>
      <c r="G21" s="19"/>
      <c r="H21" s="19"/>
    </row>
    <row r="22" spans="1:8" s="2" customFormat="1" ht="22.5" customHeight="1">
      <c r="A22" s="283" t="s">
        <v>9</v>
      </c>
      <c r="B22" s="284"/>
      <c r="C22" s="284"/>
      <c r="D22" s="284"/>
      <c r="E22" s="284"/>
      <c r="F22" s="148"/>
      <c r="G22" s="148">
        <f>SUM(G12,G15,G20)</f>
        <v>0</v>
      </c>
      <c r="H22" s="148">
        <f>SUM(H12,H15,H20)</f>
        <v>0</v>
      </c>
    </row>
    <row r="23" spans="1:5" s="2" customFormat="1" ht="18" customHeight="1">
      <c r="A23" s="20"/>
      <c r="B23" s="5"/>
      <c r="C23" s="5"/>
      <c r="D23" s="5"/>
      <c r="E23" s="5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7"/>
  <sheetViews>
    <sheetView tabSelected="1" view="pageBreakPreview" zoomScaleSheetLayoutView="100" workbookViewId="0" topLeftCell="A94">
      <selection activeCell="O129" sqref="O129"/>
    </sheetView>
  </sheetViews>
  <sheetFormatPr defaultColWidth="9.140625" defaultRowHeight="12.75"/>
  <cols>
    <col min="2" max="2" width="32.140625" style="0" customWidth="1"/>
    <col min="3" max="3" width="12.421875" style="0" customWidth="1"/>
    <col min="4" max="4" width="9.421875" style="0" bestFit="1" customWidth="1"/>
    <col min="5" max="5" width="10.57421875" style="0" customWidth="1"/>
    <col min="6" max="7" width="11.7109375" style="0" customWidth="1"/>
    <col min="8" max="8" width="11.57421875" style="0" customWidth="1"/>
    <col min="9" max="9" width="10.421875" style="0" customWidth="1"/>
    <col min="10" max="10" width="10.140625" style="0" customWidth="1"/>
    <col min="11" max="11" width="10.00390625" style="0" customWidth="1"/>
    <col min="12" max="12" width="11.28125" style="0" customWidth="1"/>
    <col min="13" max="13" width="8.00390625" style="0" customWidth="1"/>
    <col min="14" max="16" width="8.28125" style="0" customWidth="1"/>
    <col min="17" max="17" width="12.421875" style="0" customWidth="1"/>
    <col min="18" max="18" width="10.28125" style="0" customWidth="1"/>
    <col min="19" max="19" width="11.7109375" style="0" customWidth="1"/>
    <col min="20" max="20" width="12.7109375" style="0" customWidth="1"/>
  </cols>
  <sheetData>
    <row r="1" spans="1:22" ht="15.75">
      <c r="A1" s="24" t="s">
        <v>17</v>
      </c>
      <c r="B1" s="2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  <c r="S1" s="26"/>
      <c r="T1" s="25"/>
      <c r="U1" s="25"/>
      <c r="V1" s="25"/>
    </row>
    <row r="2" spans="1:22" ht="18.75">
      <c r="A2" s="25"/>
      <c r="B2" s="25"/>
      <c r="C2" s="25"/>
      <c r="D2" s="70" t="s">
        <v>100</v>
      </c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</row>
    <row r="3" spans="1:22" ht="15.75">
      <c r="A3" s="27" t="s">
        <v>18</v>
      </c>
      <c r="B3" s="28"/>
      <c r="C3" s="29"/>
      <c r="D3" s="30"/>
      <c r="E3" s="30"/>
      <c r="F3" s="30"/>
      <c r="G3" s="30"/>
      <c r="H3" s="30"/>
      <c r="I3" s="30"/>
      <c r="J3" s="30"/>
      <c r="K3" s="30"/>
      <c r="L3" s="29"/>
      <c r="M3" s="29"/>
      <c r="N3" s="29"/>
      <c r="O3" s="29"/>
      <c r="P3" s="29"/>
      <c r="Q3" s="29"/>
      <c r="R3" s="29"/>
      <c r="S3" s="25"/>
      <c r="T3" s="25"/>
      <c r="U3" s="25"/>
      <c r="V3" s="25"/>
    </row>
    <row r="4" spans="1:22" ht="15.75">
      <c r="A4" s="27"/>
      <c r="B4" s="28"/>
      <c r="C4" s="29"/>
      <c r="D4" s="30"/>
      <c r="E4" s="30"/>
      <c r="F4" s="30"/>
      <c r="G4" s="30"/>
      <c r="H4" s="30"/>
      <c r="I4" s="30"/>
      <c r="J4" s="30"/>
      <c r="K4" s="30"/>
      <c r="L4" s="64"/>
      <c r="M4" s="64"/>
      <c r="N4" s="29"/>
      <c r="O4" s="29"/>
      <c r="P4" s="29"/>
      <c r="Q4" s="29"/>
      <c r="R4" s="29"/>
      <c r="S4" s="25"/>
      <c r="T4" s="25"/>
      <c r="U4" s="25"/>
      <c r="V4" s="25"/>
    </row>
    <row r="5" spans="1:22" ht="41.25" customHeight="1">
      <c r="A5" s="115" t="s">
        <v>19</v>
      </c>
      <c r="B5" s="116" t="s">
        <v>20</v>
      </c>
      <c r="C5" s="117" t="s">
        <v>98</v>
      </c>
      <c r="D5" s="118" t="s">
        <v>10</v>
      </c>
      <c r="E5" s="118" t="s">
        <v>21</v>
      </c>
      <c r="F5" s="118" t="s">
        <v>22</v>
      </c>
      <c r="G5" s="118" t="s">
        <v>23</v>
      </c>
      <c r="H5" s="118" t="s">
        <v>24</v>
      </c>
      <c r="I5" s="118" t="s">
        <v>11</v>
      </c>
      <c r="J5" s="118" t="s">
        <v>90</v>
      </c>
      <c r="K5" s="118" t="s">
        <v>25</v>
      </c>
      <c r="L5" s="117"/>
      <c r="M5" s="118"/>
      <c r="N5" s="118"/>
      <c r="O5" s="118"/>
      <c r="P5" s="118"/>
      <c r="Q5" s="118"/>
      <c r="R5" s="118"/>
      <c r="S5" s="33" t="s">
        <v>93</v>
      </c>
      <c r="T5" s="33" t="s">
        <v>117</v>
      </c>
      <c r="U5" s="25"/>
      <c r="V5" s="25"/>
    </row>
    <row r="6" spans="1:22" ht="15.75" customHeight="1">
      <c r="A6" s="34">
        <v>32</v>
      </c>
      <c r="B6" s="104" t="s">
        <v>46</v>
      </c>
      <c r="C6" s="112">
        <f aca="true" t="shared" si="0" ref="C6:H6">C7+C8+C9+C10</f>
        <v>1105900</v>
      </c>
      <c r="D6" s="246">
        <f t="shared" si="0"/>
        <v>0</v>
      </c>
      <c r="E6" s="112">
        <f t="shared" si="0"/>
        <v>773500</v>
      </c>
      <c r="F6" s="252">
        <f t="shared" si="0"/>
        <v>0</v>
      </c>
      <c r="G6" s="112">
        <f t="shared" si="0"/>
        <v>0</v>
      </c>
      <c r="H6" s="112">
        <f t="shared" si="0"/>
        <v>332400</v>
      </c>
      <c r="I6" s="112"/>
      <c r="J6" s="32"/>
      <c r="K6" s="32"/>
      <c r="L6" s="36"/>
      <c r="M6" s="36"/>
      <c r="N6" s="36"/>
      <c r="O6" s="36"/>
      <c r="P6" s="36"/>
      <c r="Q6" s="36"/>
      <c r="R6" s="36"/>
      <c r="S6" s="234">
        <v>1105000</v>
      </c>
      <c r="T6" s="234">
        <v>1105000</v>
      </c>
      <c r="U6" s="25"/>
      <c r="V6" s="25"/>
    </row>
    <row r="7" spans="1:22" ht="15.75" customHeight="1">
      <c r="A7" s="34">
        <v>321</v>
      </c>
      <c r="B7" s="96" t="s">
        <v>82</v>
      </c>
      <c r="C7" s="112">
        <v>51900</v>
      </c>
      <c r="D7" s="246">
        <v>0</v>
      </c>
      <c r="E7" s="112">
        <v>0</v>
      </c>
      <c r="F7" s="252">
        <v>0</v>
      </c>
      <c r="G7" s="112">
        <v>0</v>
      </c>
      <c r="H7" s="112">
        <v>51900</v>
      </c>
      <c r="I7" s="112"/>
      <c r="J7" s="32"/>
      <c r="K7" s="32"/>
      <c r="L7" s="36"/>
      <c r="M7" s="36"/>
      <c r="N7" s="36"/>
      <c r="O7" s="36"/>
      <c r="P7" s="36"/>
      <c r="Q7" s="36"/>
      <c r="R7" s="36"/>
      <c r="S7" s="234"/>
      <c r="T7" s="234"/>
      <c r="U7" s="25"/>
      <c r="V7" s="25"/>
    </row>
    <row r="8" spans="1:22" ht="15.75" customHeight="1">
      <c r="A8" s="98">
        <v>322</v>
      </c>
      <c r="B8" s="97" t="s">
        <v>83</v>
      </c>
      <c r="C8" s="112">
        <v>594600</v>
      </c>
      <c r="D8" s="246">
        <v>0</v>
      </c>
      <c r="E8" s="112">
        <v>530000</v>
      </c>
      <c r="F8" s="252">
        <v>0</v>
      </c>
      <c r="G8" s="112">
        <v>0</v>
      </c>
      <c r="H8" s="112">
        <v>64600</v>
      </c>
      <c r="I8" s="106"/>
      <c r="J8" s="32"/>
      <c r="K8" s="32"/>
      <c r="L8" s="31"/>
      <c r="M8" s="31"/>
      <c r="N8" s="31"/>
      <c r="O8" s="31"/>
      <c r="P8" s="31"/>
      <c r="Q8" s="31"/>
      <c r="R8" s="31"/>
      <c r="S8" s="247"/>
      <c r="T8" s="247"/>
      <c r="U8" s="25"/>
      <c r="V8" s="25"/>
    </row>
    <row r="9" spans="1:22" ht="15.75" customHeight="1">
      <c r="A9" s="47">
        <v>323</v>
      </c>
      <c r="B9" s="99" t="s">
        <v>69</v>
      </c>
      <c r="C9" s="112">
        <v>395600</v>
      </c>
      <c r="D9" s="246">
        <v>0</v>
      </c>
      <c r="E9" s="112">
        <v>243500</v>
      </c>
      <c r="F9" s="252">
        <v>0</v>
      </c>
      <c r="G9" s="112">
        <v>0</v>
      </c>
      <c r="H9" s="112">
        <v>152100</v>
      </c>
      <c r="I9" s="106"/>
      <c r="J9" s="32"/>
      <c r="K9" s="32"/>
      <c r="L9" s="31"/>
      <c r="M9" s="31"/>
      <c r="N9" s="31"/>
      <c r="O9" s="31"/>
      <c r="P9" s="31"/>
      <c r="Q9" s="31"/>
      <c r="R9" s="31"/>
      <c r="S9" s="247"/>
      <c r="T9" s="247"/>
      <c r="U9" s="25"/>
      <c r="V9" s="25"/>
    </row>
    <row r="10" spans="1:22" ht="15.75" customHeight="1">
      <c r="A10" s="47">
        <v>329</v>
      </c>
      <c r="B10" s="99" t="s">
        <v>13</v>
      </c>
      <c r="C10" s="112">
        <v>63800</v>
      </c>
      <c r="D10" s="246">
        <v>0</v>
      </c>
      <c r="E10" s="112">
        <v>0</v>
      </c>
      <c r="F10" s="252">
        <v>0</v>
      </c>
      <c r="G10" s="112">
        <v>0</v>
      </c>
      <c r="H10" s="112">
        <v>63800</v>
      </c>
      <c r="I10" s="106"/>
      <c r="J10" s="32"/>
      <c r="K10" s="32"/>
      <c r="L10" s="31"/>
      <c r="M10" s="31"/>
      <c r="N10" s="31"/>
      <c r="O10" s="31"/>
      <c r="P10" s="31"/>
      <c r="Q10" s="31"/>
      <c r="R10" s="31"/>
      <c r="S10" s="247"/>
      <c r="T10" s="247"/>
      <c r="U10" s="25"/>
      <c r="V10" s="25"/>
    </row>
    <row r="11" spans="1:22" ht="15.75" customHeight="1">
      <c r="A11" s="39"/>
      <c r="B11" s="110" t="s">
        <v>31</v>
      </c>
      <c r="C11" s="112">
        <f aca="true" t="shared" si="1" ref="C11:H11">C7+C8+C9+C10</f>
        <v>1105900</v>
      </c>
      <c r="D11" s="246">
        <f t="shared" si="1"/>
        <v>0</v>
      </c>
      <c r="E11" s="112">
        <f t="shared" si="1"/>
        <v>773500</v>
      </c>
      <c r="F11" s="112">
        <f t="shared" si="1"/>
        <v>0</v>
      </c>
      <c r="G11" s="112">
        <f t="shared" si="1"/>
        <v>0</v>
      </c>
      <c r="H11" s="112">
        <f t="shared" si="1"/>
        <v>332400</v>
      </c>
      <c r="I11" s="48">
        <f>I6</f>
        <v>0</v>
      </c>
      <c r="J11" s="46">
        <f>J6</f>
        <v>0</v>
      </c>
      <c r="K11" s="46">
        <f>K6</f>
        <v>0</v>
      </c>
      <c r="L11" s="41"/>
      <c r="M11" s="41"/>
      <c r="N11" s="41"/>
      <c r="O11" s="41"/>
      <c r="P11" s="41"/>
      <c r="Q11" s="41"/>
      <c r="R11" s="41"/>
      <c r="S11" s="234">
        <v>1105000</v>
      </c>
      <c r="T11" s="234">
        <v>1105000</v>
      </c>
      <c r="U11" s="25"/>
      <c r="V11" s="25"/>
    </row>
    <row r="12" spans="1:22" ht="15.75" customHeight="1">
      <c r="A12" s="38"/>
      <c r="B12" s="38"/>
      <c r="C12" s="183"/>
      <c r="D12" s="183"/>
      <c r="E12" s="183"/>
      <c r="F12" s="183"/>
      <c r="G12" s="183"/>
      <c r="H12" s="183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25"/>
      <c r="V12" s="25"/>
    </row>
    <row r="13" spans="1:22" ht="12" customHeight="1">
      <c r="A13" s="221" t="s">
        <v>32</v>
      </c>
      <c r="B13" s="223"/>
      <c r="C13" s="224"/>
      <c r="D13" s="224"/>
      <c r="E13" s="224"/>
      <c r="F13" s="224"/>
      <c r="G13" s="184"/>
      <c r="H13" s="184"/>
      <c r="I13" s="25"/>
      <c r="J13" s="25"/>
      <c r="K13" s="25"/>
      <c r="L13" s="26"/>
      <c r="M13" s="26"/>
      <c r="N13" s="26"/>
      <c r="O13" s="26"/>
      <c r="P13" s="26"/>
      <c r="Q13" s="26"/>
      <c r="R13" s="26"/>
      <c r="S13" s="25"/>
      <c r="T13" s="25"/>
      <c r="U13" s="25"/>
      <c r="V13" s="25"/>
    </row>
    <row r="14" spans="1:22" ht="14.25" customHeight="1">
      <c r="A14" s="225"/>
      <c r="B14" s="225"/>
      <c r="C14" s="226"/>
      <c r="D14" s="226"/>
      <c r="E14" s="226"/>
      <c r="F14" s="226"/>
      <c r="G14" s="185"/>
      <c r="H14" s="18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5"/>
      <c r="V14" s="25"/>
    </row>
    <row r="15" spans="1:22" ht="15.75" customHeight="1">
      <c r="A15" s="27" t="s">
        <v>18</v>
      </c>
      <c r="B15" s="28"/>
      <c r="C15" s="44"/>
      <c r="D15" s="44"/>
      <c r="E15" s="44"/>
      <c r="F15" s="44"/>
      <c r="G15" s="44"/>
      <c r="H15" s="44"/>
      <c r="I15" s="44"/>
      <c r="J15" s="44"/>
      <c r="K15" s="44"/>
      <c r="L15" s="65"/>
      <c r="M15" s="65"/>
      <c r="N15" s="75"/>
      <c r="O15" s="75"/>
      <c r="P15" s="75"/>
      <c r="Q15" s="75"/>
      <c r="R15" s="75"/>
      <c r="S15" s="25"/>
      <c r="T15" s="25"/>
      <c r="U15" s="25"/>
      <c r="V15" s="25"/>
    </row>
    <row r="16" spans="1:22" ht="15.75" customHeight="1">
      <c r="A16" s="39"/>
      <c r="B16" s="3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38"/>
      <c r="T16" s="38"/>
      <c r="U16" s="25"/>
      <c r="V16" s="25"/>
    </row>
    <row r="17" spans="1:22" ht="33" customHeight="1">
      <c r="A17" s="115" t="s">
        <v>19</v>
      </c>
      <c r="B17" s="116" t="s">
        <v>20</v>
      </c>
      <c r="C17" s="117" t="s">
        <v>98</v>
      </c>
      <c r="D17" s="118" t="s">
        <v>10</v>
      </c>
      <c r="E17" s="118" t="s">
        <v>33</v>
      </c>
      <c r="F17" s="118" t="s">
        <v>22</v>
      </c>
      <c r="G17" s="118" t="s">
        <v>23</v>
      </c>
      <c r="H17" s="118" t="s">
        <v>24</v>
      </c>
      <c r="I17" s="118" t="s">
        <v>11</v>
      </c>
      <c r="J17" s="118" t="s">
        <v>90</v>
      </c>
      <c r="K17" s="118" t="s">
        <v>25</v>
      </c>
      <c r="L17" s="117"/>
      <c r="M17" s="118" t="s">
        <v>26</v>
      </c>
      <c r="N17" s="119"/>
      <c r="O17" s="118" t="s">
        <v>65</v>
      </c>
      <c r="P17" s="118"/>
      <c r="Q17" s="118"/>
      <c r="R17" s="118"/>
      <c r="S17" s="33" t="s">
        <v>93</v>
      </c>
      <c r="T17" s="33" t="s">
        <v>117</v>
      </c>
      <c r="U17" s="25"/>
      <c r="V17" s="25"/>
    </row>
    <row r="18" spans="1:22" ht="15.75" customHeight="1">
      <c r="A18" s="34">
        <v>31</v>
      </c>
      <c r="B18" s="111" t="s">
        <v>49</v>
      </c>
      <c r="C18" s="194">
        <f aca="true" t="shared" si="2" ref="C18:O18">C19+C20+C21</f>
        <v>490200</v>
      </c>
      <c r="D18" s="194">
        <f t="shared" si="2"/>
        <v>351000</v>
      </c>
      <c r="E18" s="246">
        <f t="shared" si="2"/>
        <v>0</v>
      </c>
      <c r="F18" s="194">
        <f t="shared" si="2"/>
        <v>119200</v>
      </c>
      <c r="G18" s="246">
        <f t="shared" si="2"/>
        <v>0</v>
      </c>
      <c r="H18" s="246">
        <f t="shared" si="2"/>
        <v>0</v>
      </c>
      <c r="I18" s="246">
        <f t="shared" si="2"/>
        <v>0</v>
      </c>
      <c r="J18" s="246">
        <f t="shared" si="2"/>
        <v>0</v>
      </c>
      <c r="K18" s="246">
        <f t="shared" si="2"/>
        <v>0</v>
      </c>
      <c r="L18" s="246">
        <f t="shared" si="2"/>
        <v>0</v>
      </c>
      <c r="M18" s="246">
        <f t="shared" si="2"/>
        <v>0</v>
      </c>
      <c r="N18" s="246">
        <f t="shared" si="2"/>
        <v>0</v>
      </c>
      <c r="O18" s="194">
        <f t="shared" si="2"/>
        <v>20000</v>
      </c>
      <c r="P18" s="194"/>
      <c r="Q18" s="194"/>
      <c r="R18" s="194"/>
      <c r="S18" s="248">
        <v>490000</v>
      </c>
      <c r="T18" s="248">
        <v>490000</v>
      </c>
      <c r="U18" s="25"/>
      <c r="V18" s="25"/>
    </row>
    <row r="19" spans="1:22" ht="15.75" customHeight="1">
      <c r="A19" s="34">
        <v>311</v>
      </c>
      <c r="B19" s="96" t="s">
        <v>84</v>
      </c>
      <c r="C19" s="194">
        <v>408000</v>
      </c>
      <c r="D19" s="194">
        <v>288000</v>
      </c>
      <c r="E19" s="246">
        <v>0</v>
      </c>
      <c r="F19" s="194">
        <v>100000</v>
      </c>
      <c r="G19" s="246">
        <v>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  <c r="M19" s="246">
        <v>0</v>
      </c>
      <c r="N19" s="246">
        <v>0</v>
      </c>
      <c r="O19" s="194">
        <v>20000</v>
      </c>
      <c r="P19" s="194"/>
      <c r="Q19" s="194"/>
      <c r="R19" s="194"/>
      <c r="S19" s="248"/>
      <c r="T19" s="248"/>
      <c r="U19" s="25"/>
      <c r="V19" s="25"/>
    </row>
    <row r="20" spans="1:22" ht="15.75" customHeight="1">
      <c r="A20" s="47">
        <v>312</v>
      </c>
      <c r="B20" s="99" t="s">
        <v>12</v>
      </c>
      <c r="C20" s="194">
        <v>15200</v>
      </c>
      <c r="D20" s="194">
        <v>12000</v>
      </c>
      <c r="E20" s="246">
        <v>0</v>
      </c>
      <c r="F20" s="194">
        <v>3200</v>
      </c>
      <c r="G20" s="246">
        <v>0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0</v>
      </c>
      <c r="O20" s="194">
        <v>0</v>
      </c>
      <c r="P20" s="249"/>
      <c r="Q20" s="249"/>
      <c r="R20" s="249"/>
      <c r="S20" s="250"/>
      <c r="T20" s="250"/>
      <c r="U20" s="25"/>
      <c r="V20" s="25"/>
    </row>
    <row r="21" spans="1:22" ht="15.75" customHeight="1">
      <c r="A21" s="219">
        <v>313</v>
      </c>
      <c r="B21" s="100" t="s">
        <v>85</v>
      </c>
      <c r="C21" s="194">
        <v>67000</v>
      </c>
      <c r="D21" s="194">
        <v>51000</v>
      </c>
      <c r="E21" s="246">
        <v>0</v>
      </c>
      <c r="F21" s="194">
        <v>16000</v>
      </c>
      <c r="G21" s="246">
        <v>0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246">
        <v>0</v>
      </c>
      <c r="N21" s="246">
        <v>0</v>
      </c>
      <c r="O21" s="194">
        <v>0</v>
      </c>
      <c r="P21" s="249"/>
      <c r="Q21" s="249"/>
      <c r="R21" s="249"/>
      <c r="S21" s="250"/>
      <c r="T21" s="250"/>
      <c r="U21" s="25"/>
      <c r="V21" s="25"/>
    </row>
    <row r="22" spans="1:22" ht="15.75" customHeight="1">
      <c r="A22" s="34">
        <v>32</v>
      </c>
      <c r="B22" s="104" t="s">
        <v>46</v>
      </c>
      <c r="C22" s="251">
        <f aca="true" t="shared" si="3" ref="C22:O22">C23+C24+C25+C26</f>
        <v>366300</v>
      </c>
      <c r="D22" s="251">
        <f t="shared" si="3"/>
        <v>8000</v>
      </c>
      <c r="E22" s="253">
        <f t="shared" si="3"/>
        <v>0</v>
      </c>
      <c r="F22" s="251">
        <f t="shared" si="3"/>
        <v>353300</v>
      </c>
      <c r="G22" s="253">
        <f t="shared" si="3"/>
        <v>0</v>
      </c>
      <c r="H22" s="253">
        <f t="shared" si="3"/>
        <v>0</v>
      </c>
      <c r="I22" s="253">
        <f t="shared" si="3"/>
        <v>0</v>
      </c>
      <c r="J22" s="253">
        <f t="shared" si="3"/>
        <v>0</v>
      </c>
      <c r="K22" s="253">
        <f t="shared" si="3"/>
        <v>0</v>
      </c>
      <c r="L22" s="253">
        <f t="shared" si="3"/>
        <v>0</v>
      </c>
      <c r="M22" s="253">
        <f t="shared" si="3"/>
        <v>0</v>
      </c>
      <c r="N22" s="253">
        <f t="shared" si="3"/>
        <v>0</v>
      </c>
      <c r="O22" s="251">
        <f t="shared" si="3"/>
        <v>5000</v>
      </c>
      <c r="P22" s="251"/>
      <c r="Q22" s="251"/>
      <c r="R22" s="251"/>
      <c r="S22" s="248">
        <v>366500</v>
      </c>
      <c r="T22" s="248">
        <v>366500</v>
      </c>
      <c r="U22" s="25"/>
      <c r="V22" s="25"/>
    </row>
    <row r="23" spans="1:22" ht="15.75" customHeight="1">
      <c r="A23" s="101">
        <v>321</v>
      </c>
      <c r="B23" s="96" t="s">
        <v>68</v>
      </c>
      <c r="C23" s="251">
        <v>10000</v>
      </c>
      <c r="D23" s="251">
        <v>8000</v>
      </c>
      <c r="E23" s="253">
        <v>0</v>
      </c>
      <c r="F23" s="251">
        <v>2000</v>
      </c>
      <c r="G23" s="253">
        <v>0</v>
      </c>
      <c r="H23" s="253">
        <v>0</v>
      </c>
      <c r="I23" s="253">
        <v>0</v>
      </c>
      <c r="J23" s="253">
        <v>0</v>
      </c>
      <c r="K23" s="253">
        <v>0</v>
      </c>
      <c r="L23" s="253">
        <v>0</v>
      </c>
      <c r="M23" s="253">
        <v>0</v>
      </c>
      <c r="N23" s="253">
        <v>0</v>
      </c>
      <c r="O23" s="251">
        <v>0</v>
      </c>
      <c r="P23" s="251"/>
      <c r="Q23" s="251"/>
      <c r="R23" s="251"/>
      <c r="S23" s="248"/>
      <c r="T23" s="248"/>
      <c r="U23" s="25"/>
      <c r="V23" s="25"/>
    </row>
    <row r="24" spans="1:22" ht="15.75" customHeight="1">
      <c r="A24" s="120">
        <v>322</v>
      </c>
      <c r="B24" s="99" t="s">
        <v>83</v>
      </c>
      <c r="C24" s="194">
        <v>23000</v>
      </c>
      <c r="D24" s="194">
        <v>0</v>
      </c>
      <c r="E24" s="246">
        <v>0</v>
      </c>
      <c r="F24" s="194">
        <v>18000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0</v>
      </c>
      <c r="N24" s="246">
        <v>0</v>
      </c>
      <c r="O24" s="194">
        <v>5000</v>
      </c>
      <c r="P24" s="249"/>
      <c r="Q24" s="249"/>
      <c r="R24" s="249"/>
      <c r="S24" s="248"/>
      <c r="T24" s="248"/>
      <c r="U24" s="25"/>
      <c r="V24" s="25"/>
    </row>
    <row r="25" spans="1:22" ht="15.75" customHeight="1">
      <c r="A25" s="47">
        <v>323</v>
      </c>
      <c r="B25" s="99" t="s">
        <v>69</v>
      </c>
      <c r="C25" s="194">
        <v>319600</v>
      </c>
      <c r="D25" s="194">
        <v>0</v>
      </c>
      <c r="E25" s="246">
        <v>0</v>
      </c>
      <c r="F25" s="194">
        <v>319600</v>
      </c>
      <c r="G25" s="246">
        <v>0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6">
        <v>0</v>
      </c>
      <c r="O25" s="194">
        <v>0</v>
      </c>
      <c r="P25" s="249"/>
      <c r="Q25" s="249"/>
      <c r="R25" s="249"/>
      <c r="S25" s="248"/>
      <c r="T25" s="248"/>
      <c r="U25" s="25"/>
      <c r="V25" s="25"/>
    </row>
    <row r="26" spans="1:22" ht="15.75" customHeight="1">
      <c r="A26" s="47">
        <v>329</v>
      </c>
      <c r="B26" s="99" t="s">
        <v>13</v>
      </c>
      <c r="C26" s="194">
        <v>13700</v>
      </c>
      <c r="D26" s="194">
        <v>0</v>
      </c>
      <c r="E26" s="246">
        <v>0</v>
      </c>
      <c r="F26" s="194">
        <v>13700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194">
        <v>0</v>
      </c>
      <c r="P26" s="249"/>
      <c r="Q26" s="249"/>
      <c r="R26" s="249"/>
      <c r="S26" s="248"/>
      <c r="T26" s="248"/>
      <c r="U26" s="25"/>
      <c r="V26" s="25"/>
    </row>
    <row r="27" spans="1:22" ht="15.75" customHeight="1">
      <c r="A27" s="47">
        <v>34</v>
      </c>
      <c r="B27" s="113" t="s">
        <v>51</v>
      </c>
      <c r="C27" s="194">
        <f>C28</f>
        <v>500</v>
      </c>
      <c r="D27" s="194">
        <f aca="true" t="shared" si="4" ref="D27:O27">D28</f>
        <v>0</v>
      </c>
      <c r="E27" s="246">
        <f t="shared" si="4"/>
        <v>0</v>
      </c>
      <c r="F27" s="194">
        <f t="shared" si="4"/>
        <v>500</v>
      </c>
      <c r="G27" s="246">
        <f t="shared" si="4"/>
        <v>0</v>
      </c>
      <c r="H27" s="246">
        <f t="shared" si="4"/>
        <v>0</v>
      </c>
      <c r="I27" s="246">
        <f t="shared" si="4"/>
        <v>0</v>
      </c>
      <c r="J27" s="246">
        <f t="shared" si="4"/>
        <v>0</v>
      </c>
      <c r="K27" s="246">
        <f t="shared" si="4"/>
        <v>0</v>
      </c>
      <c r="L27" s="246">
        <f t="shared" si="4"/>
        <v>0</v>
      </c>
      <c r="M27" s="246">
        <f t="shared" si="4"/>
        <v>0</v>
      </c>
      <c r="N27" s="246">
        <f t="shared" si="4"/>
        <v>0</v>
      </c>
      <c r="O27" s="194">
        <f t="shared" si="4"/>
        <v>0</v>
      </c>
      <c r="P27" s="194"/>
      <c r="Q27" s="194"/>
      <c r="R27" s="194"/>
      <c r="S27" s="248">
        <v>500</v>
      </c>
      <c r="T27" s="248">
        <v>500</v>
      </c>
      <c r="U27" s="25"/>
      <c r="V27" s="25"/>
    </row>
    <row r="28" spans="1:22" ht="15.75" customHeight="1">
      <c r="A28" s="47">
        <v>343</v>
      </c>
      <c r="B28" s="99" t="s">
        <v>86</v>
      </c>
      <c r="C28" s="194">
        <v>500</v>
      </c>
      <c r="D28" s="194">
        <v>0</v>
      </c>
      <c r="E28" s="246">
        <v>0</v>
      </c>
      <c r="F28" s="194">
        <v>500</v>
      </c>
      <c r="G28" s="246">
        <v>0</v>
      </c>
      <c r="H28" s="246">
        <v>0</v>
      </c>
      <c r="I28" s="246">
        <v>0</v>
      </c>
      <c r="J28" s="246">
        <v>0</v>
      </c>
      <c r="K28" s="246">
        <v>0</v>
      </c>
      <c r="L28" s="246">
        <v>0</v>
      </c>
      <c r="M28" s="246">
        <v>0</v>
      </c>
      <c r="N28" s="246">
        <v>0</v>
      </c>
      <c r="O28" s="194">
        <v>0</v>
      </c>
      <c r="P28" s="194"/>
      <c r="Q28" s="194"/>
      <c r="R28" s="194"/>
      <c r="S28" s="248"/>
      <c r="T28" s="248"/>
      <c r="U28" s="25"/>
      <c r="V28" s="25"/>
    </row>
    <row r="29" spans="1:22" ht="21" customHeight="1">
      <c r="A29" s="47">
        <v>42</v>
      </c>
      <c r="B29" s="114" t="s">
        <v>50</v>
      </c>
      <c r="C29" s="194">
        <f>C30+C31</f>
        <v>27000</v>
      </c>
      <c r="D29" s="194">
        <f aca="true" t="shared" si="5" ref="D29:O29">D30+D31</f>
        <v>0</v>
      </c>
      <c r="E29" s="246">
        <f t="shared" si="5"/>
        <v>0</v>
      </c>
      <c r="F29" s="194">
        <f t="shared" si="5"/>
        <v>27000</v>
      </c>
      <c r="G29" s="246">
        <f t="shared" si="5"/>
        <v>0</v>
      </c>
      <c r="H29" s="246">
        <f t="shared" si="5"/>
        <v>0</v>
      </c>
      <c r="I29" s="246">
        <f t="shared" si="5"/>
        <v>0</v>
      </c>
      <c r="J29" s="246">
        <f t="shared" si="5"/>
        <v>0</v>
      </c>
      <c r="K29" s="246">
        <f t="shared" si="5"/>
        <v>0</v>
      </c>
      <c r="L29" s="246">
        <f t="shared" si="5"/>
        <v>0</v>
      </c>
      <c r="M29" s="246">
        <f t="shared" si="5"/>
        <v>0</v>
      </c>
      <c r="N29" s="246">
        <f t="shared" si="5"/>
        <v>0</v>
      </c>
      <c r="O29" s="194">
        <f t="shared" si="5"/>
        <v>0</v>
      </c>
      <c r="P29" s="194"/>
      <c r="Q29" s="194"/>
      <c r="R29" s="194"/>
      <c r="S29" s="248">
        <v>27000</v>
      </c>
      <c r="T29" s="248">
        <v>27000</v>
      </c>
      <c r="U29" s="25"/>
      <c r="V29" s="25"/>
    </row>
    <row r="30" spans="1:22" ht="21" customHeight="1">
      <c r="A30" s="47">
        <v>422</v>
      </c>
      <c r="B30" s="103" t="s">
        <v>87</v>
      </c>
      <c r="C30" s="194">
        <v>21000</v>
      </c>
      <c r="D30" s="194">
        <v>0</v>
      </c>
      <c r="E30" s="246">
        <v>0</v>
      </c>
      <c r="F30" s="194">
        <v>21000</v>
      </c>
      <c r="G30" s="246">
        <v>0</v>
      </c>
      <c r="H30" s="246">
        <v>0</v>
      </c>
      <c r="I30" s="246">
        <v>0</v>
      </c>
      <c r="J30" s="246">
        <v>0</v>
      </c>
      <c r="K30" s="246">
        <v>0</v>
      </c>
      <c r="L30" s="246">
        <v>0</v>
      </c>
      <c r="M30" s="246">
        <v>0</v>
      </c>
      <c r="N30" s="246">
        <v>0</v>
      </c>
      <c r="O30" s="194">
        <v>0</v>
      </c>
      <c r="P30" s="194"/>
      <c r="Q30" s="194"/>
      <c r="R30" s="194"/>
      <c r="S30" s="248"/>
      <c r="T30" s="248"/>
      <c r="U30" s="25"/>
      <c r="V30" s="25"/>
    </row>
    <row r="31" spans="1:22" ht="15.75" customHeight="1">
      <c r="A31" s="47">
        <v>424</v>
      </c>
      <c r="B31" s="99" t="s">
        <v>88</v>
      </c>
      <c r="C31" s="194">
        <v>6000</v>
      </c>
      <c r="D31" s="194">
        <v>0</v>
      </c>
      <c r="E31" s="246">
        <v>0</v>
      </c>
      <c r="F31" s="194">
        <v>6000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194">
        <v>0</v>
      </c>
      <c r="P31" s="194"/>
      <c r="Q31" s="194"/>
      <c r="R31" s="194"/>
      <c r="S31" s="250"/>
      <c r="T31" s="250"/>
      <c r="U31" s="25"/>
      <c r="V31" s="25"/>
    </row>
    <row r="32" spans="1:22" ht="15.75" customHeight="1">
      <c r="A32" s="39"/>
      <c r="B32" s="110" t="s">
        <v>31</v>
      </c>
      <c r="C32" s="194">
        <f aca="true" t="shared" si="6" ref="C32:O32">C22+C18+C29+C27</f>
        <v>884000</v>
      </c>
      <c r="D32" s="194">
        <f t="shared" si="6"/>
        <v>359000</v>
      </c>
      <c r="E32" s="246">
        <f t="shared" si="6"/>
        <v>0</v>
      </c>
      <c r="F32" s="194">
        <f t="shared" si="6"/>
        <v>500000</v>
      </c>
      <c r="G32" s="246">
        <f t="shared" si="6"/>
        <v>0</v>
      </c>
      <c r="H32" s="246">
        <f t="shared" si="6"/>
        <v>0</v>
      </c>
      <c r="I32" s="246">
        <f t="shared" si="6"/>
        <v>0</v>
      </c>
      <c r="J32" s="246">
        <f t="shared" si="6"/>
        <v>0</v>
      </c>
      <c r="K32" s="246">
        <f t="shared" si="6"/>
        <v>0</v>
      </c>
      <c r="L32" s="246">
        <f t="shared" si="6"/>
        <v>0</v>
      </c>
      <c r="M32" s="246">
        <f t="shared" si="6"/>
        <v>0</v>
      </c>
      <c r="N32" s="246">
        <f t="shared" si="6"/>
        <v>0</v>
      </c>
      <c r="O32" s="194">
        <f t="shared" si="6"/>
        <v>25000</v>
      </c>
      <c r="P32" s="194"/>
      <c r="Q32" s="194"/>
      <c r="R32" s="194"/>
      <c r="S32" s="248">
        <v>884000</v>
      </c>
      <c r="T32" s="248">
        <v>884000</v>
      </c>
      <c r="U32" s="25"/>
      <c r="V32" s="25"/>
    </row>
    <row r="33" spans="1:22" ht="15.75" customHeight="1">
      <c r="A33" s="25"/>
      <c r="B33" s="25"/>
      <c r="C33" s="186"/>
      <c r="D33" s="186"/>
      <c r="E33" s="186"/>
      <c r="F33" s="186"/>
      <c r="G33" s="186"/>
      <c r="H33" s="186"/>
      <c r="I33" s="186"/>
      <c r="J33" s="186"/>
      <c r="K33" s="186"/>
      <c r="L33" s="187"/>
      <c r="M33" s="187"/>
      <c r="N33" s="188"/>
      <c r="O33" s="26"/>
      <c r="P33" s="26"/>
      <c r="Q33" s="26"/>
      <c r="R33" s="26"/>
      <c r="S33" s="25"/>
      <c r="T33" s="25"/>
      <c r="U33" s="25"/>
      <c r="V33" s="25"/>
    </row>
    <row r="34" spans="1:22" ht="15.75" customHeight="1">
      <c r="A34" s="24" t="s">
        <v>37</v>
      </c>
      <c r="B34" s="25"/>
      <c r="C34" s="186"/>
      <c r="D34" s="186"/>
      <c r="E34" s="186"/>
      <c r="F34" s="186"/>
      <c r="G34" s="186"/>
      <c r="H34" s="186"/>
      <c r="I34" s="186"/>
      <c r="J34" s="186"/>
      <c r="K34" s="186"/>
      <c r="L34" s="188"/>
      <c r="M34" s="188"/>
      <c r="N34" s="188"/>
      <c r="O34" s="26"/>
      <c r="P34" s="26"/>
      <c r="Q34" s="26"/>
      <c r="R34" s="26"/>
      <c r="S34" s="25"/>
      <c r="T34" s="25"/>
      <c r="U34" s="25"/>
      <c r="V34" s="25"/>
    </row>
    <row r="35" spans="1:22" ht="15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49"/>
      <c r="M35" s="49"/>
      <c r="N35" s="26"/>
      <c r="O35" s="26"/>
      <c r="P35" s="26"/>
      <c r="Q35" s="26"/>
      <c r="R35" s="26"/>
      <c r="S35" s="25"/>
      <c r="T35" s="25"/>
      <c r="U35" s="25"/>
      <c r="V35" s="25"/>
    </row>
    <row r="36" spans="1:22" ht="15.75" customHeight="1">
      <c r="A36" s="50" t="s">
        <v>18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41"/>
      <c r="N36" s="41"/>
      <c r="O36" s="41"/>
      <c r="P36" s="41"/>
      <c r="Q36" s="41"/>
      <c r="R36" s="41"/>
      <c r="S36" s="38"/>
      <c r="T36" s="38"/>
      <c r="U36" s="25"/>
      <c r="V36" s="25"/>
    </row>
    <row r="37" spans="1:22" ht="15.75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38"/>
      <c r="T37" s="38"/>
      <c r="U37" s="25"/>
      <c r="V37" s="25"/>
    </row>
    <row r="38" spans="1:22" ht="33.75" customHeight="1">
      <c r="A38" s="115" t="s">
        <v>19</v>
      </c>
      <c r="B38" s="116" t="s">
        <v>20</v>
      </c>
      <c r="C38" s="117" t="s">
        <v>98</v>
      </c>
      <c r="D38" s="118" t="s">
        <v>10</v>
      </c>
      <c r="E38" s="118" t="s">
        <v>38</v>
      </c>
      <c r="F38" s="118" t="s">
        <v>22</v>
      </c>
      <c r="G38" s="118" t="s">
        <v>23</v>
      </c>
      <c r="H38" s="118" t="s">
        <v>24</v>
      </c>
      <c r="I38" s="118" t="s">
        <v>11</v>
      </c>
      <c r="J38" s="118" t="s">
        <v>90</v>
      </c>
      <c r="K38" s="118" t="s">
        <v>25</v>
      </c>
      <c r="L38" s="118"/>
      <c r="M38" s="118" t="s">
        <v>26</v>
      </c>
      <c r="N38" s="118" t="s">
        <v>62</v>
      </c>
      <c r="O38" s="118" t="s">
        <v>66</v>
      </c>
      <c r="P38" s="196"/>
      <c r="Q38" s="196"/>
      <c r="R38" s="196"/>
      <c r="S38" s="33" t="s">
        <v>93</v>
      </c>
      <c r="T38" s="33" t="s">
        <v>117</v>
      </c>
      <c r="U38" s="25"/>
      <c r="V38" s="25"/>
    </row>
    <row r="39" spans="1:22" ht="15.75" customHeight="1">
      <c r="A39" s="101">
        <v>31</v>
      </c>
      <c r="B39" s="111" t="s">
        <v>49</v>
      </c>
      <c r="C39" s="194">
        <f aca="true" t="shared" si="7" ref="C39:O39">C40+C41</f>
        <v>11000</v>
      </c>
      <c r="D39" s="194">
        <f t="shared" si="7"/>
        <v>0</v>
      </c>
      <c r="E39" s="194">
        <f t="shared" si="7"/>
        <v>0</v>
      </c>
      <c r="F39" s="194">
        <f t="shared" si="7"/>
        <v>1700</v>
      </c>
      <c r="G39" s="194">
        <f t="shared" si="7"/>
        <v>4600</v>
      </c>
      <c r="H39" s="246">
        <f t="shared" si="7"/>
        <v>0</v>
      </c>
      <c r="I39" s="194">
        <f t="shared" si="7"/>
        <v>0</v>
      </c>
      <c r="J39" s="194">
        <f t="shared" si="7"/>
        <v>0</v>
      </c>
      <c r="K39" s="194">
        <f t="shared" si="7"/>
        <v>4700</v>
      </c>
      <c r="L39" s="246">
        <f t="shared" si="7"/>
        <v>0</v>
      </c>
      <c r="M39" s="194">
        <f t="shared" si="7"/>
        <v>0</v>
      </c>
      <c r="N39" s="194">
        <f t="shared" si="7"/>
        <v>0</v>
      </c>
      <c r="O39" s="194">
        <f t="shared" si="7"/>
        <v>0</v>
      </c>
      <c r="P39" s="194"/>
      <c r="Q39" s="194"/>
      <c r="R39" s="194"/>
      <c r="S39" s="248">
        <v>11000</v>
      </c>
      <c r="T39" s="248">
        <v>11000</v>
      </c>
      <c r="U39" s="25"/>
      <c r="V39" s="25"/>
    </row>
    <row r="40" spans="1:22" ht="15.75" customHeight="1">
      <c r="A40" s="101">
        <v>311</v>
      </c>
      <c r="B40" s="96" t="s">
        <v>84</v>
      </c>
      <c r="C40" s="194">
        <v>9450</v>
      </c>
      <c r="D40" s="194">
        <v>0</v>
      </c>
      <c r="E40" s="194">
        <v>0</v>
      </c>
      <c r="F40" s="194">
        <v>1450</v>
      </c>
      <c r="G40" s="194">
        <v>4000</v>
      </c>
      <c r="H40" s="246">
        <v>0</v>
      </c>
      <c r="I40" s="194">
        <v>0</v>
      </c>
      <c r="J40" s="194">
        <v>0</v>
      </c>
      <c r="K40" s="194">
        <v>4000</v>
      </c>
      <c r="L40" s="246">
        <v>0</v>
      </c>
      <c r="M40" s="194">
        <v>0</v>
      </c>
      <c r="N40" s="194">
        <v>0</v>
      </c>
      <c r="O40" s="194">
        <v>0</v>
      </c>
      <c r="P40" s="194"/>
      <c r="Q40" s="194"/>
      <c r="R40" s="194"/>
      <c r="S40" s="248"/>
      <c r="T40" s="248"/>
      <c r="U40" s="25"/>
      <c r="V40" s="25"/>
    </row>
    <row r="41" spans="1:22" ht="15.75" customHeight="1">
      <c r="A41" s="120">
        <v>313</v>
      </c>
      <c r="B41" s="100" t="s">
        <v>85</v>
      </c>
      <c r="C41" s="194">
        <v>1550</v>
      </c>
      <c r="D41" s="194">
        <v>0</v>
      </c>
      <c r="E41" s="194">
        <v>0</v>
      </c>
      <c r="F41" s="194">
        <v>250</v>
      </c>
      <c r="G41" s="194">
        <v>600</v>
      </c>
      <c r="H41" s="246">
        <v>0</v>
      </c>
      <c r="I41" s="194">
        <v>0</v>
      </c>
      <c r="J41" s="194">
        <v>0</v>
      </c>
      <c r="K41" s="194">
        <v>700</v>
      </c>
      <c r="L41" s="246">
        <v>0</v>
      </c>
      <c r="M41" s="194">
        <v>0</v>
      </c>
      <c r="N41" s="194">
        <v>0</v>
      </c>
      <c r="O41" s="194">
        <v>0</v>
      </c>
      <c r="P41" s="249"/>
      <c r="Q41" s="249"/>
      <c r="R41" s="249"/>
      <c r="S41" s="250"/>
      <c r="T41" s="250"/>
      <c r="U41" s="25"/>
      <c r="V41" s="25"/>
    </row>
    <row r="42" spans="1:22" ht="15.75" customHeight="1">
      <c r="A42" s="101">
        <v>32</v>
      </c>
      <c r="B42" s="104" t="s">
        <v>46</v>
      </c>
      <c r="C42" s="194">
        <f>C43+C44+C45+C46+C47+C48</f>
        <v>923800</v>
      </c>
      <c r="D42" s="194">
        <f>D43+D44+D45+D46+D47</f>
        <v>8000</v>
      </c>
      <c r="E42" s="194">
        <f>E43+E44+E45+E46+E47</f>
        <v>98000</v>
      </c>
      <c r="F42" s="194">
        <f>F43+F44+F45+F46+F47</f>
        <v>595800</v>
      </c>
      <c r="G42" s="194">
        <f>G43+G44+G45+G46+G47+G48</f>
        <v>76000</v>
      </c>
      <c r="H42" s="246">
        <f aca="true" t="shared" si="8" ref="H42:O42">H43+H44+H45+H46+H47</f>
        <v>0</v>
      </c>
      <c r="I42" s="194">
        <f t="shared" si="8"/>
        <v>25000</v>
      </c>
      <c r="J42" s="194">
        <f t="shared" si="8"/>
        <v>55000</v>
      </c>
      <c r="K42" s="194">
        <f t="shared" si="8"/>
        <v>51000</v>
      </c>
      <c r="L42" s="246">
        <f t="shared" si="8"/>
        <v>0</v>
      </c>
      <c r="M42" s="194">
        <f t="shared" si="8"/>
        <v>10000</v>
      </c>
      <c r="N42" s="194">
        <f t="shared" si="8"/>
        <v>0</v>
      </c>
      <c r="O42" s="194">
        <f t="shared" si="8"/>
        <v>5000</v>
      </c>
      <c r="P42" s="194"/>
      <c r="Q42" s="194"/>
      <c r="R42" s="194"/>
      <c r="S42" s="248">
        <v>923000</v>
      </c>
      <c r="T42" s="248">
        <v>923000</v>
      </c>
      <c r="U42" s="25"/>
      <c r="V42" s="25"/>
    </row>
    <row r="43" spans="1:22" ht="15.75" customHeight="1">
      <c r="A43" s="101">
        <v>321</v>
      </c>
      <c r="B43" s="96" t="s">
        <v>68</v>
      </c>
      <c r="C43" s="194">
        <v>48000</v>
      </c>
      <c r="D43" s="194">
        <v>0</v>
      </c>
      <c r="E43" s="194">
        <v>0</v>
      </c>
      <c r="F43" s="194">
        <v>35000</v>
      </c>
      <c r="G43" s="194">
        <v>5000</v>
      </c>
      <c r="H43" s="246">
        <v>0</v>
      </c>
      <c r="I43" s="194">
        <v>5000</v>
      </c>
      <c r="J43" s="194">
        <v>0</v>
      </c>
      <c r="K43" s="194">
        <v>3000</v>
      </c>
      <c r="L43" s="246">
        <v>0</v>
      </c>
      <c r="M43" s="194">
        <v>0</v>
      </c>
      <c r="N43" s="194">
        <v>0</v>
      </c>
      <c r="O43" s="194">
        <v>0</v>
      </c>
      <c r="P43" s="194"/>
      <c r="Q43" s="194"/>
      <c r="R43" s="194"/>
      <c r="S43" s="248"/>
      <c r="T43" s="248"/>
      <c r="U43" s="25"/>
      <c r="V43" s="25"/>
    </row>
    <row r="44" spans="1:22" ht="15.75" customHeight="1">
      <c r="A44" s="120">
        <v>322</v>
      </c>
      <c r="B44" s="99" t="s">
        <v>83</v>
      </c>
      <c r="C44" s="194">
        <v>630500</v>
      </c>
      <c r="D44" s="194">
        <v>0</v>
      </c>
      <c r="E44" s="194">
        <v>68000</v>
      </c>
      <c r="F44" s="194">
        <v>494500</v>
      </c>
      <c r="G44" s="194">
        <v>25000</v>
      </c>
      <c r="H44" s="246">
        <v>0</v>
      </c>
      <c r="I44" s="194">
        <v>5000</v>
      </c>
      <c r="J44" s="194">
        <v>0</v>
      </c>
      <c r="K44" s="194">
        <v>23000</v>
      </c>
      <c r="L44" s="246">
        <v>0</v>
      </c>
      <c r="M44" s="194">
        <v>10000</v>
      </c>
      <c r="N44" s="194">
        <v>0</v>
      </c>
      <c r="O44" s="194">
        <v>5000</v>
      </c>
      <c r="P44" s="254"/>
      <c r="Q44" s="254"/>
      <c r="R44" s="254"/>
      <c r="S44" s="250"/>
      <c r="T44" s="250"/>
      <c r="U44" s="25"/>
      <c r="V44" s="25"/>
    </row>
    <row r="45" spans="1:22" ht="15.75" customHeight="1">
      <c r="A45" s="120">
        <v>323</v>
      </c>
      <c r="B45" s="99" t="s">
        <v>69</v>
      </c>
      <c r="C45" s="194">
        <v>120300</v>
      </c>
      <c r="D45" s="194">
        <v>8000</v>
      </c>
      <c r="E45" s="194">
        <v>20000</v>
      </c>
      <c r="F45" s="194">
        <v>11300</v>
      </c>
      <c r="G45" s="194">
        <v>6000</v>
      </c>
      <c r="H45" s="246">
        <v>0</v>
      </c>
      <c r="I45" s="194">
        <v>5000</v>
      </c>
      <c r="J45" s="194">
        <v>55000</v>
      </c>
      <c r="K45" s="194">
        <v>15000</v>
      </c>
      <c r="L45" s="246">
        <v>0</v>
      </c>
      <c r="M45" s="194">
        <v>0</v>
      </c>
      <c r="N45" s="194">
        <v>0</v>
      </c>
      <c r="O45" s="194">
        <v>0</v>
      </c>
      <c r="P45" s="254"/>
      <c r="Q45" s="254"/>
      <c r="R45" s="254"/>
      <c r="S45" s="250"/>
      <c r="T45" s="250"/>
      <c r="U45" s="25"/>
      <c r="V45" s="25"/>
    </row>
    <row r="46" spans="1:22" ht="15.75" customHeight="1">
      <c r="A46" s="120">
        <v>324</v>
      </c>
      <c r="B46" s="99" t="s">
        <v>89</v>
      </c>
      <c r="C46" s="194">
        <v>20000</v>
      </c>
      <c r="D46" s="194">
        <v>0</v>
      </c>
      <c r="E46" s="194">
        <v>0</v>
      </c>
      <c r="F46" s="194">
        <v>20000</v>
      </c>
      <c r="G46" s="194">
        <v>0</v>
      </c>
      <c r="H46" s="246">
        <v>0</v>
      </c>
      <c r="I46" s="194">
        <v>0</v>
      </c>
      <c r="J46" s="194">
        <v>0</v>
      </c>
      <c r="K46" s="194">
        <v>0</v>
      </c>
      <c r="L46" s="246">
        <v>0</v>
      </c>
      <c r="M46" s="194">
        <v>0</v>
      </c>
      <c r="N46" s="194">
        <v>0</v>
      </c>
      <c r="O46" s="194">
        <v>0</v>
      </c>
      <c r="P46" s="254"/>
      <c r="Q46" s="254"/>
      <c r="R46" s="254"/>
      <c r="S46" s="250"/>
      <c r="T46" s="250"/>
      <c r="U46" s="25"/>
      <c r="V46" s="25"/>
    </row>
    <row r="47" spans="1:22" ht="15.75" customHeight="1">
      <c r="A47" s="120">
        <v>329</v>
      </c>
      <c r="B47" s="99" t="s">
        <v>13</v>
      </c>
      <c r="C47" s="194">
        <v>75000</v>
      </c>
      <c r="D47" s="194">
        <v>0</v>
      </c>
      <c r="E47" s="194">
        <v>10000</v>
      </c>
      <c r="F47" s="194">
        <v>35000</v>
      </c>
      <c r="G47" s="194">
        <v>10000</v>
      </c>
      <c r="H47" s="246">
        <v>0</v>
      </c>
      <c r="I47" s="194">
        <v>10000</v>
      </c>
      <c r="J47" s="194">
        <v>0</v>
      </c>
      <c r="K47" s="194">
        <v>10000</v>
      </c>
      <c r="L47" s="246">
        <v>0</v>
      </c>
      <c r="M47" s="194">
        <v>0</v>
      </c>
      <c r="N47" s="194">
        <v>0</v>
      </c>
      <c r="O47" s="194">
        <v>0</v>
      </c>
      <c r="P47" s="254"/>
      <c r="Q47" s="254"/>
      <c r="R47" s="254"/>
      <c r="S47" s="250"/>
      <c r="T47" s="250"/>
      <c r="U47" s="25"/>
      <c r="V47" s="25"/>
    </row>
    <row r="48" spans="1:22" ht="15.75" customHeight="1">
      <c r="A48" s="120">
        <v>372</v>
      </c>
      <c r="B48" s="103" t="s">
        <v>101</v>
      </c>
      <c r="C48" s="194">
        <v>30000</v>
      </c>
      <c r="D48" s="249">
        <v>0</v>
      </c>
      <c r="E48" s="249">
        <v>0</v>
      </c>
      <c r="F48" s="249">
        <v>0</v>
      </c>
      <c r="G48" s="194">
        <v>30000</v>
      </c>
      <c r="H48" s="246">
        <v>0</v>
      </c>
      <c r="I48" s="249">
        <v>0</v>
      </c>
      <c r="J48" s="255">
        <v>0</v>
      </c>
      <c r="K48" s="256">
        <v>0</v>
      </c>
      <c r="L48" s="259">
        <v>0</v>
      </c>
      <c r="M48" s="257">
        <v>0</v>
      </c>
      <c r="N48" s="257">
        <v>0</v>
      </c>
      <c r="O48" s="257">
        <v>0</v>
      </c>
      <c r="P48" s="254"/>
      <c r="Q48" s="254"/>
      <c r="R48" s="254"/>
      <c r="S48" s="250"/>
      <c r="T48" s="250"/>
      <c r="U48" s="25"/>
      <c r="V48" s="25"/>
    </row>
    <row r="49" spans="1:22" ht="20.25" customHeight="1">
      <c r="A49" s="101">
        <v>42</v>
      </c>
      <c r="B49" s="103" t="s">
        <v>50</v>
      </c>
      <c r="C49" s="194">
        <f>C50+C51</f>
        <v>98300</v>
      </c>
      <c r="D49" s="194">
        <v>0</v>
      </c>
      <c r="E49" s="194">
        <f aca="true" t="shared" si="9" ref="E49:O49">E50+E51</f>
        <v>0</v>
      </c>
      <c r="F49" s="194">
        <f t="shared" si="9"/>
        <v>38000</v>
      </c>
      <c r="G49" s="194">
        <f t="shared" si="9"/>
        <v>49000</v>
      </c>
      <c r="H49" s="246">
        <f t="shared" si="9"/>
        <v>0</v>
      </c>
      <c r="I49" s="194">
        <f t="shared" si="9"/>
        <v>5000</v>
      </c>
      <c r="J49" s="194">
        <f t="shared" si="9"/>
        <v>0</v>
      </c>
      <c r="K49" s="194">
        <f t="shared" si="9"/>
        <v>4300</v>
      </c>
      <c r="L49" s="246">
        <f t="shared" si="9"/>
        <v>0</v>
      </c>
      <c r="M49" s="194">
        <f t="shared" si="9"/>
        <v>0</v>
      </c>
      <c r="N49" s="194">
        <f t="shared" si="9"/>
        <v>2000</v>
      </c>
      <c r="O49" s="194">
        <f t="shared" si="9"/>
        <v>0</v>
      </c>
      <c r="P49" s="258"/>
      <c r="Q49" s="258"/>
      <c r="R49" s="258"/>
      <c r="S49" s="248">
        <v>98000</v>
      </c>
      <c r="T49" s="248">
        <v>98000</v>
      </c>
      <c r="U49" s="25"/>
      <c r="V49" s="25"/>
    </row>
    <row r="50" spans="1:22" ht="20.25" customHeight="1">
      <c r="A50" s="101">
        <v>422</v>
      </c>
      <c r="B50" s="103" t="s">
        <v>87</v>
      </c>
      <c r="C50" s="194">
        <v>85300</v>
      </c>
      <c r="D50" s="249">
        <v>0</v>
      </c>
      <c r="E50" s="249">
        <v>0</v>
      </c>
      <c r="F50" s="194">
        <v>32000</v>
      </c>
      <c r="G50" s="194">
        <v>44000</v>
      </c>
      <c r="H50" s="246">
        <v>0</v>
      </c>
      <c r="I50" s="194">
        <v>3000</v>
      </c>
      <c r="J50" s="249">
        <v>0</v>
      </c>
      <c r="K50" s="194">
        <v>4300</v>
      </c>
      <c r="L50" s="246">
        <v>0</v>
      </c>
      <c r="M50" s="249">
        <v>0</v>
      </c>
      <c r="N50" s="194">
        <v>2000</v>
      </c>
      <c r="O50" s="249">
        <v>0</v>
      </c>
      <c r="P50" s="258"/>
      <c r="Q50" s="258"/>
      <c r="R50" s="258"/>
      <c r="S50" s="248"/>
      <c r="T50" s="248"/>
      <c r="U50" s="25"/>
      <c r="V50" s="25"/>
    </row>
    <row r="51" spans="1:22" ht="15.75" customHeight="1">
      <c r="A51" s="120">
        <v>424</v>
      </c>
      <c r="B51" s="99" t="s">
        <v>88</v>
      </c>
      <c r="C51" s="194">
        <v>13000</v>
      </c>
      <c r="D51" s="194">
        <v>0</v>
      </c>
      <c r="E51" s="194">
        <v>0</v>
      </c>
      <c r="F51" s="194">
        <v>6000</v>
      </c>
      <c r="G51" s="194">
        <v>5000</v>
      </c>
      <c r="H51" s="246">
        <v>0</v>
      </c>
      <c r="I51" s="194">
        <v>2000</v>
      </c>
      <c r="J51" s="194">
        <v>0</v>
      </c>
      <c r="K51" s="194">
        <v>0</v>
      </c>
      <c r="L51" s="246">
        <v>0</v>
      </c>
      <c r="M51" s="194">
        <v>0</v>
      </c>
      <c r="N51" s="194">
        <v>0</v>
      </c>
      <c r="O51" s="194">
        <v>0</v>
      </c>
      <c r="P51" s="194"/>
      <c r="Q51" s="194"/>
      <c r="R51" s="194"/>
      <c r="S51" s="250"/>
      <c r="T51" s="250"/>
      <c r="U51" s="25"/>
      <c r="V51" s="25"/>
    </row>
    <row r="52" spans="1:22" ht="15.75" customHeight="1">
      <c r="A52" s="121"/>
      <c r="B52" s="110" t="s">
        <v>31</v>
      </c>
      <c r="C52" s="194">
        <f aca="true" t="shared" si="10" ref="C52:O52">C49+C42+C39</f>
        <v>1033100</v>
      </c>
      <c r="D52" s="194">
        <f t="shared" si="10"/>
        <v>8000</v>
      </c>
      <c r="E52" s="194">
        <f t="shared" si="10"/>
        <v>98000</v>
      </c>
      <c r="F52" s="194">
        <f t="shared" si="10"/>
        <v>635500</v>
      </c>
      <c r="G52" s="194">
        <f t="shared" si="10"/>
        <v>129600</v>
      </c>
      <c r="H52" s="246">
        <f t="shared" si="10"/>
        <v>0</v>
      </c>
      <c r="I52" s="194">
        <f t="shared" si="10"/>
        <v>30000</v>
      </c>
      <c r="J52" s="194">
        <f t="shared" si="10"/>
        <v>55000</v>
      </c>
      <c r="K52" s="194">
        <f t="shared" si="10"/>
        <v>60000</v>
      </c>
      <c r="L52" s="246">
        <f t="shared" si="10"/>
        <v>0</v>
      </c>
      <c r="M52" s="194">
        <f t="shared" si="10"/>
        <v>10000</v>
      </c>
      <c r="N52" s="194">
        <f t="shared" si="10"/>
        <v>2000</v>
      </c>
      <c r="O52" s="194">
        <f t="shared" si="10"/>
        <v>5000</v>
      </c>
      <c r="P52" s="194"/>
      <c r="Q52" s="194"/>
      <c r="R52" s="194"/>
      <c r="S52" s="194">
        <f>S49+S42+S39</f>
        <v>1032000</v>
      </c>
      <c r="T52" s="248">
        <f>T39+T42+T49</f>
        <v>1032000</v>
      </c>
      <c r="U52" s="25"/>
      <c r="V52" s="25"/>
    </row>
    <row r="53" spans="1:22" ht="15.75" customHeight="1">
      <c r="A53" s="25"/>
      <c r="B53" s="25"/>
      <c r="C53" s="186"/>
      <c r="D53" s="186"/>
      <c r="E53" s="187"/>
      <c r="F53" s="187"/>
      <c r="G53" s="186"/>
      <c r="H53" s="186"/>
      <c r="I53" s="186"/>
      <c r="J53" s="186"/>
      <c r="K53" s="186"/>
      <c r="L53" s="187"/>
      <c r="M53" s="187"/>
      <c r="N53" s="188"/>
      <c r="O53" s="188"/>
      <c r="P53" s="188"/>
      <c r="Q53" s="188"/>
      <c r="R53" s="188"/>
      <c r="S53" s="25"/>
      <c r="T53" s="25"/>
      <c r="U53" s="25"/>
      <c r="V53" s="25"/>
    </row>
    <row r="54" spans="1:22" ht="15.75" customHeight="1">
      <c r="A54" s="294" t="s">
        <v>111</v>
      </c>
      <c r="B54" s="295"/>
      <c r="C54" s="295"/>
      <c r="D54" s="295"/>
      <c r="E54" s="295"/>
      <c r="F54" s="295"/>
      <c r="G54" s="222"/>
      <c r="H54" s="222"/>
      <c r="I54" s="222"/>
      <c r="J54" s="222"/>
      <c r="K54" s="209"/>
      <c r="L54" s="209"/>
      <c r="M54" s="210"/>
      <c r="N54" s="210"/>
      <c r="O54" s="210"/>
      <c r="P54" s="210"/>
      <c r="Q54" s="210"/>
      <c r="R54" s="210"/>
      <c r="S54" s="54"/>
      <c r="T54" s="54"/>
      <c r="U54" s="54"/>
      <c r="V54" s="55"/>
    </row>
    <row r="55" spans="1:22" ht="32.25" customHeight="1">
      <c r="A55" s="144" t="s">
        <v>41</v>
      </c>
      <c r="B55" s="144" t="s">
        <v>20</v>
      </c>
      <c r="C55" s="117" t="s">
        <v>98</v>
      </c>
      <c r="D55" s="211"/>
      <c r="E55" s="211"/>
      <c r="F55" s="211"/>
      <c r="G55" s="211"/>
      <c r="H55" s="211"/>
      <c r="I55" s="211"/>
      <c r="J55" s="211"/>
      <c r="K55" s="212"/>
      <c r="L55" s="211"/>
      <c r="M55" s="213"/>
      <c r="N55" s="213"/>
      <c r="O55" s="214"/>
      <c r="P55" s="196"/>
      <c r="Q55" s="263" t="s">
        <v>105</v>
      </c>
      <c r="R55" s="232"/>
      <c r="S55" s="33" t="s">
        <v>93</v>
      </c>
      <c r="T55" s="33" t="s">
        <v>117</v>
      </c>
      <c r="U55" s="54"/>
      <c r="V55" s="59"/>
    </row>
    <row r="56" spans="1:22" ht="15.75" customHeight="1">
      <c r="A56" s="215">
        <v>3</v>
      </c>
      <c r="B56" s="216" t="s">
        <v>102</v>
      </c>
      <c r="C56" s="217">
        <f aca="true" t="shared" si="11" ref="C56:Q56">C57+C61</f>
        <v>6947000</v>
      </c>
      <c r="D56" s="260">
        <f t="shared" si="11"/>
        <v>0</v>
      </c>
      <c r="E56" s="260">
        <f t="shared" si="11"/>
        <v>0</v>
      </c>
      <c r="F56" s="260">
        <f t="shared" si="11"/>
        <v>0</v>
      </c>
      <c r="G56" s="260">
        <f t="shared" si="11"/>
        <v>0</v>
      </c>
      <c r="H56" s="260">
        <f t="shared" si="11"/>
        <v>0</v>
      </c>
      <c r="I56" s="260">
        <f t="shared" si="11"/>
        <v>0</v>
      </c>
      <c r="J56" s="260">
        <f t="shared" si="11"/>
        <v>0</v>
      </c>
      <c r="K56" s="260">
        <f t="shared" si="11"/>
        <v>0</v>
      </c>
      <c r="L56" s="260">
        <f t="shared" si="11"/>
        <v>0</v>
      </c>
      <c r="M56" s="260">
        <f t="shared" si="11"/>
        <v>0</v>
      </c>
      <c r="N56" s="260">
        <f t="shared" si="11"/>
        <v>0</v>
      </c>
      <c r="O56" s="260">
        <f t="shared" si="11"/>
        <v>0</v>
      </c>
      <c r="P56" s="260">
        <f t="shared" si="11"/>
        <v>0</v>
      </c>
      <c r="Q56" s="217">
        <f t="shared" si="11"/>
        <v>6947000</v>
      </c>
      <c r="R56" s="260">
        <v>0</v>
      </c>
      <c r="S56" s="220">
        <f>S57+S61</f>
        <v>6947000</v>
      </c>
      <c r="T56" s="220">
        <f>T57+T61</f>
        <v>6947000</v>
      </c>
      <c r="U56" s="54"/>
      <c r="V56" s="55"/>
    </row>
    <row r="57" spans="1:22" ht="15.75" customHeight="1">
      <c r="A57" s="101">
        <v>31</v>
      </c>
      <c r="B57" s="111" t="s">
        <v>49</v>
      </c>
      <c r="C57" s="217">
        <v>6750000</v>
      </c>
      <c r="D57" s="260"/>
      <c r="E57" s="260">
        <f aca="true" t="shared" si="12" ref="E57:Q57">SUM(E58:E60)</f>
        <v>0</v>
      </c>
      <c r="F57" s="260">
        <f t="shared" si="12"/>
        <v>0</v>
      </c>
      <c r="G57" s="260">
        <f t="shared" si="12"/>
        <v>0</v>
      </c>
      <c r="H57" s="260">
        <f t="shared" si="12"/>
        <v>0</v>
      </c>
      <c r="I57" s="260">
        <f t="shared" si="12"/>
        <v>0</v>
      </c>
      <c r="J57" s="260">
        <f t="shared" si="12"/>
        <v>0</v>
      </c>
      <c r="K57" s="260">
        <f t="shared" si="12"/>
        <v>0</v>
      </c>
      <c r="L57" s="260">
        <f t="shared" si="12"/>
        <v>0</v>
      </c>
      <c r="M57" s="260">
        <f t="shared" si="12"/>
        <v>0</v>
      </c>
      <c r="N57" s="260">
        <f t="shared" si="12"/>
        <v>0</v>
      </c>
      <c r="O57" s="260">
        <f t="shared" si="12"/>
        <v>0</v>
      </c>
      <c r="P57" s="260">
        <f t="shared" si="12"/>
        <v>0</v>
      </c>
      <c r="Q57" s="217">
        <f t="shared" si="12"/>
        <v>6750000</v>
      </c>
      <c r="R57" s="260"/>
      <c r="S57" s="220">
        <v>6750000</v>
      </c>
      <c r="T57" s="220">
        <v>6750000</v>
      </c>
      <c r="U57" s="54"/>
      <c r="V57" s="55"/>
    </row>
    <row r="58" spans="1:22" ht="33.75" customHeight="1">
      <c r="A58" s="218">
        <v>311</v>
      </c>
      <c r="B58" s="96" t="s">
        <v>84</v>
      </c>
      <c r="C58" s="217">
        <v>5570000</v>
      </c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1"/>
      <c r="P58" s="261"/>
      <c r="Q58" s="230">
        <v>5570000</v>
      </c>
      <c r="R58" s="261">
        <v>0</v>
      </c>
      <c r="S58" s="33"/>
      <c r="T58" s="33"/>
      <c r="U58" s="25"/>
      <c r="V58" s="25"/>
    </row>
    <row r="59" spans="1:22" ht="15.75" customHeight="1">
      <c r="A59" s="218">
        <v>312</v>
      </c>
      <c r="B59" s="96" t="s">
        <v>12</v>
      </c>
      <c r="C59" s="217">
        <v>260000</v>
      </c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1"/>
      <c r="P59" s="261"/>
      <c r="Q59" s="122">
        <v>260000</v>
      </c>
      <c r="R59" s="261">
        <v>0</v>
      </c>
      <c r="S59" s="37"/>
      <c r="T59" s="37"/>
      <c r="U59" s="25"/>
      <c r="V59" s="25"/>
    </row>
    <row r="60" spans="1:22" ht="15.75" customHeight="1">
      <c r="A60" s="233">
        <v>313</v>
      </c>
      <c r="B60" s="100" t="s">
        <v>85</v>
      </c>
      <c r="C60" s="217">
        <v>920000</v>
      </c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1"/>
      <c r="P60" s="261"/>
      <c r="Q60" s="122">
        <v>920000</v>
      </c>
      <c r="R60" s="261">
        <v>0</v>
      </c>
      <c r="S60" s="37"/>
      <c r="T60" s="37"/>
      <c r="U60" s="25"/>
      <c r="V60" s="25"/>
    </row>
    <row r="61" spans="1:22" ht="15.75" customHeight="1">
      <c r="A61" s="123">
        <v>32</v>
      </c>
      <c r="B61" s="124" t="s">
        <v>46</v>
      </c>
      <c r="C61" s="217">
        <f>C62+C63</f>
        <v>197000</v>
      </c>
      <c r="D61" s="260">
        <f aca="true" t="shared" si="13" ref="D61:P61">D62+D63</f>
        <v>0</v>
      </c>
      <c r="E61" s="260">
        <f t="shared" si="13"/>
        <v>0</v>
      </c>
      <c r="F61" s="260">
        <f t="shared" si="13"/>
        <v>0</v>
      </c>
      <c r="G61" s="260">
        <f t="shared" si="13"/>
        <v>0</v>
      </c>
      <c r="H61" s="260">
        <f t="shared" si="13"/>
        <v>0</v>
      </c>
      <c r="I61" s="260">
        <f t="shared" si="13"/>
        <v>0</v>
      </c>
      <c r="J61" s="260">
        <f t="shared" si="13"/>
        <v>0</v>
      </c>
      <c r="K61" s="260">
        <f t="shared" si="13"/>
        <v>0</v>
      </c>
      <c r="L61" s="260">
        <f t="shared" si="13"/>
        <v>0</v>
      </c>
      <c r="M61" s="260">
        <f t="shared" si="13"/>
        <v>0</v>
      </c>
      <c r="N61" s="260">
        <f t="shared" si="13"/>
        <v>0</v>
      </c>
      <c r="O61" s="260">
        <f t="shared" si="13"/>
        <v>0</v>
      </c>
      <c r="P61" s="260">
        <f t="shared" si="13"/>
        <v>0</v>
      </c>
      <c r="Q61" s="217">
        <f>Q62+Q63</f>
        <v>197000</v>
      </c>
      <c r="R61" s="260">
        <v>0</v>
      </c>
      <c r="S61" s="220">
        <v>197000</v>
      </c>
      <c r="T61" s="220">
        <v>197000</v>
      </c>
      <c r="U61" s="25"/>
      <c r="V61" s="25"/>
    </row>
    <row r="62" spans="1:22" ht="15.75" customHeight="1">
      <c r="A62" s="101">
        <v>321</v>
      </c>
      <c r="B62" s="96" t="s">
        <v>68</v>
      </c>
      <c r="C62" s="217">
        <v>160000</v>
      </c>
      <c r="D62" s="260">
        <v>0</v>
      </c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1"/>
      <c r="P62" s="261"/>
      <c r="Q62" s="231">
        <v>160000</v>
      </c>
      <c r="R62" s="261">
        <v>0</v>
      </c>
      <c r="S62" s="38"/>
      <c r="T62" s="38"/>
      <c r="U62" s="25"/>
      <c r="V62" s="25"/>
    </row>
    <row r="63" spans="1:22" ht="21.75" customHeight="1">
      <c r="A63" s="120">
        <v>329</v>
      </c>
      <c r="B63" s="99" t="s">
        <v>13</v>
      </c>
      <c r="C63" s="217">
        <v>37000</v>
      </c>
      <c r="D63" s="260">
        <v>0</v>
      </c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1"/>
      <c r="P63" s="261"/>
      <c r="Q63" s="122">
        <v>37000</v>
      </c>
      <c r="R63" s="261">
        <v>0</v>
      </c>
      <c r="S63" s="191"/>
      <c r="T63" s="191"/>
      <c r="U63" s="25"/>
      <c r="V63" s="25"/>
    </row>
    <row r="64" spans="1:22" ht="15.75" customHeight="1">
      <c r="A64" s="51" t="s">
        <v>39</v>
      </c>
      <c r="B64" s="52"/>
      <c r="C64" s="52"/>
      <c r="D64" s="52"/>
      <c r="E64" s="67" t="s">
        <v>40</v>
      </c>
      <c r="F64" s="52"/>
      <c r="G64" s="91"/>
      <c r="H64" s="91"/>
      <c r="I64" s="91"/>
      <c r="J64" s="91"/>
      <c r="K64" s="91"/>
      <c r="L64" s="53"/>
      <c r="M64" s="76"/>
      <c r="N64" s="76"/>
      <c r="O64" s="76"/>
      <c r="P64" s="76"/>
      <c r="Q64" s="76"/>
      <c r="R64" s="76"/>
      <c r="S64" s="43"/>
      <c r="T64" s="78"/>
      <c r="U64" s="25"/>
      <c r="V64" s="25"/>
    </row>
    <row r="65" spans="1:22" ht="15.75" customHeight="1">
      <c r="A65" s="56"/>
      <c r="B65" s="57"/>
      <c r="C65" s="54"/>
      <c r="D65" s="58"/>
      <c r="E65" s="54"/>
      <c r="F65" s="54"/>
      <c r="G65" s="60"/>
      <c r="H65" s="60"/>
      <c r="I65" s="60"/>
      <c r="J65" s="60"/>
      <c r="K65" s="60"/>
      <c r="L65" s="61"/>
      <c r="M65" s="66"/>
      <c r="N65" s="76"/>
      <c r="O65" s="76"/>
      <c r="P65" s="76"/>
      <c r="Q65" s="76"/>
      <c r="R65" s="76"/>
      <c r="S65" s="81"/>
      <c r="T65" s="79"/>
      <c r="U65" s="25"/>
      <c r="V65" s="25"/>
    </row>
    <row r="66" spans="1:22" ht="35.25" customHeight="1">
      <c r="A66" s="144" t="s">
        <v>41</v>
      </c>
      <c r="B66" s="144" t="s">
        <v>20</v>
      </c>
      <c r="C66" s="117" t="s">
        <v>98</v>
      </c>
      <c r="D66" s="195" t="s">
        <v>42</v>
      </c>
      <c r="E66" s="145" t="s">
        <v>43</v>
      </c>
      <c r="F66" s="145" t="s">
        <v>44</v>
      </c>
      <c r="G66" s="118" t="s">
        <v>23</v>
      </c>
      <c r="H66" s="145" t="s">
        <v>24</v>
      </c>
      <c r="I66" s="118" t="s">
        <v>11</v>
      </c>
      <c r="J66" s="118" t="s">
        <v>90</v>
      </c>
      <c r="K66" s="118" t="s">
        <v>25</v>
      </c>
      <c r="L66" s="146" t="s">
        <v>45</v>
      </c>
      <c r="M66" s="146" t="s">
        <v>26</v>
      </c>
      <c r="N66" s="146" t="s">
        <v>62</v>
      </c>
      <c r="O66" s="146" t="s">
        <v>66</v>
      </c>
      <c r="P66" s="196"/>
      <c r="Q66" s="196"/>
      <c r="R66" s="196"/>
      <c r="S66" s="33" t="s">
        <v>93</v>
      </c>
      <c r="T66" s="33" t="s">
        <v>117</v>
      </c>
      <c r="U66" s="25"/>
      <c r="V66" s="25"/>
    </row>
    <row r="67" spans="1:22" ht="15.75" customHeight="1">
      <c r="A67" s="123">
        <v>32</v>
      </c>
      <c r="B67" s="124" t="s">
        <v>46</v>
      </c>
      <c r="C67" s="122">
        <f>SUM(C68:C70)</f>
        <v>132000</v>
      </c>
      <c r="D67" s="122">
        <f>D68</f>
        <v>62000</v>
      </c>
      <c r="E67" s="261">
        <f>E68</f>
        <v>0</v>
      </c>
      <c r="F67" s="261">
        <f>F68</f>
        <v>0</v>
      </c>
      <c r="G67" s="122">
        <f>G68+G69</f>
        <v>50000</v>
      </c>
      <c r="H67" s="261">
        <f>SUM(H70:H70)</f>
        <v>0</v>
      </c>
      <c r="I67" s="261">
        <f>SUM(I70:I70)</f>
        <v>0</v>
      </c>
      <c r="J67" s="261">
        <f>SUM(J70:J70)</f>
        <v>0</v>
      </c>
      <c r="K67" s="261">
        <v>0</v>
      </c>
      <c r="L67" s="122"/>
      <c r="M67" s="122"/>
      <c r="N67" s="122"/>
      <c r="O67" s="122"/>
      <c r="P67" s="122"/>
      <c r="Q67" s="122"/>
      <c r="R67" s="122"/>
      <c r="S67" s="220">
        <v>132000</v>
      </c>
      <c r="T67" s="220">
        <v>132000</v>
      </c>
      <c r="U67" s="25"/>
      <c r="V67" s="25"/>
    </row>
    <row r="68" spans="1:22" ht="15.75" customHeight="1">
      <c r="A68" s="125">
        <v>322</v>
      </c>
      <c r="B68" s="99" t="s">
        <v>83</v>
      </c>
      <c r="C68" s="122">
        <v>62000</v>
      </c>
      <c r="D68" s="122">
        <v>62000</v>
      </c>
      <c r="E68" s="261">
        <v>0</v>
      </c>
      <c r="F68" s="261">
        <v>0</v>
      </c>
      <c r="G68" s="122">
        <v>0</v>
      </c>
      <c r="H68" s="261">
        <v>0</v>
      </c>
      <c r="I68" s="261">
        <v>0</v>
      </c>
      <c r="J68" s="261">
        <v>0</v>
      </c>
      <c r="K68" s="261">
        <v>0</v>
      </c>
      <c r="L68" s="122"/>
      <c r="M68" s="122"/>
      <c r="N68" s="122"/>
      <c r="O68" s="122"/>
      <c r="P68" s="122"/>
      <c r="Q68" s="122"/>
      <c r="R68" s="122"/>
      <c r="S68" s="220"/>
      <c r="T68" s="220"/>
      <c r="U68" s="25"/>
      <c r="V68" s="25"/>
    </row>
    <row r="69" spans="1:22" ht="15.75" customHeight="1">
      <c r="A69" s="125">
        <v>322</v>
      </c>
      <c r="B69" s="99" t="s">
        <v>114</v>
      </c>
      <c r="C69" s="122">
        <v>50000</v>
      </c>
      <c r="D69" s="122"/>
      <c r="E69" s="261"/>
      <c r="F69" s="261"/>
      <c r="G69" s="122">
        <v>50000</v>
      </c>
      <c r="H69" s="261"/>
      <c r="I69" s="261"/>
      <c r="J69" s="261"/>
      <c r="K69" s="261"/>
      <c r="L69" s="122"/>
      <c r="M69" s="122"/>
      <c r="N69" s="122"/>
      <c r="O69" s="122"/>
      <c r="P69" s="122"/>
      <c r="Q69" s="122"/>
      <c r="R69" s="122"/>
      <c r="S69" s="220"/>
      <c r="T69" s="220"/>
      <c r="U69" s="25"/>
      <c r="V69" s="25"/>
    </row>
    <row r="70" spans="1:20" ht="15.75" customHeight="1">
      <c r="A70" s="126">
        <v>323</v>
      </c>
      <c r="B70" s="99" t="s">
        <v>69</v>
      </c>
      <c r="C70" s="122">
        <v>20000</v>
      </c>
      <c r="D70" s="122">
        <v>20000</v>
      </c>
      <c r="E70" s="261">
        <v>0</v>
      </c>
      <c r="F70" s="261">
        <v>0</v>
      </c>
      <c r="G70" s="122">
        <v>0</v>
      </c>
      <c r="H70" s="261">
        <v>0</v>
      </c>
      <c r="I70" s="261">
        <v>0</v>
      </c>
      <c r="J70" s="261">
        <v>0</v>
      </c>
      <c r="K70" s="261">
        <v>0</v>
      </c>
      <c r="L70" s="122"/>
      <c r="M70" s="122"/>
      <c r="N70" s="122"/>
      <c r="O70" s="122"/>
      <c r="P70" s="122"/>
      <c r="Q70" s="122"/>
      <c r="R70" s="122"/>
      <c r="S70" s="262"/>
      <c r="T70" s="262"/>
    </row>
    <row r="71" spans="1:20" ht="15.75" customHeight="1">
      <c r="A71" s="62"/>
      <c r="B71" s="63" t="s">
        <v>47</v>
      </c>
      <c r="C71" s="122">
        <f>SUM(D71:O71)</f>
        <v>132000</v>
      </c>
      <c r="D71" s="122">
        <f>D67+D70</f>
        <v>82000</v>
      </c>
      <c r="E71" s="261">
        <f aca="true" t="shared" si="14" ref="E71:K71">E67+E70</f>
        <v>0</v>
      </c>
      <c r="F71" s="261">
        <f t="shared" si="14"/>
        <v>0</v>
      </c>
      <c r="G71" s="122">
        <f t="shared" si="14"/>
        <v>50000</v>
      </c>
      <c r="H71" s="261">
        <f t="shared" si="14"/>
        <v>0</v>
      </c>
      <c r="I71" s="261">
        <f t="shared" si="14"/>
        <v>0</v>
      </c>
      <c r="J71" s="261">
        <f t="shared" si="14"/>
        <v>0</v>
      </c>
      <c r="K71" s="261">
        <f t="shared" si="14"/>
        <v>0</v>
      </c>
      <c r="L71" s="122"/>
      <c r="M71" s="122"/>
      <c r="N71" s="122"/>
      <c r="O71" s="122"/>
      <c r="P71" s="122"/>
      <c r="Q71" s="122"/>
      <c r="R71" s="122"/>
      <c r="S71" s="220">
        <f>S67</f>
        <v>132000</v>
      </c>
      <c r="T71" s="220">
        <v>132000</v>
      </c>
    </row>
    <row r="72" spans="1:20" ht="20.25" customHeight="1">
      <c r="A72" s="87"/>
      <c r="B72" s="86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43"/>
      <c r="T72" s="43"/>
    </row>
    <row r="73" spans="1:20" ht="20.25" customHeight="1">
      <c r="A73" s="51" t="s">
        <v>39</v>
      </c>
      <c r="B73" s="52"/>
      <c r="C73" s="52"/>
      <c r="D73" s="52"/>
      <c r="E73" s="227" t="s">
        <v>71</v>
      </c>
      <c r="F73" s="228" t="s">
        <v>72</v>
      </c>
      <c r="G73" s="83"/>
      <c r="H73" s="84"/>
      <c r="I73" s="83"/>
      <c r="J73" s="83"/>
      <c r="K73" s="83"/>
      <c r="L73" s="82"/>
      <c r="M73" s="82"/>
      <c r="N73" s="82"/>
      <c r="O73" s="82"/>
      <c r="P73" s="82"/>
      <c r="Q73" s="82"/>
      <c r="R73" s="82"/>
      <c r="S73" s="237"/>
      <c r="T73" s="237"/>
    </row>
    <row r="74" spans="1:20" ht="20.25" customHeight="1">
      <c r="A74" s="144" t="s">
        <v>41</v>
      </c>
      <c r="B74" s="144" t="s">
        <v>20</v>
      </c>
      <c r="C74" s="117" t="s">
        <v>98</v>
      </c>
      <c r="D74" s="195" t="s">
        <v>42</v>
      </c>
      <c r="E74" s="145" t="s">
        <v>43</v>
      </c>
      <c r="F74" s="145" t="s">
        <v>44</v>
      </c>
      <c r="G74" s="118" t="s">
        <v>23</v>
      </c>
      <c r="H74" s="145" t="s">
        <v>24</v>
      </c>
      <c r="I74" s="118" t="s">
        <v>11</v>
      </c>
      <c r="J74" s="118" t="s">
        <v>90</v>
      </c>
      <c r="K74" s="118" t="s">
        <v>25</v>
      </c>
      <c r="L74" s="146" t="s">
        <v>45</v>
      </c>
      <c r="M74" s="146" t="s">
        <v>26</v>
      </c>
      <c r="N74" s="146" t="s">
        <v>62</v>
      </c>
      <c r="O74" s="146" t="s">
        <v>66</v>
      </c>
      <c r="P74" s="147" t="s">
        <v>76</v>
      </c>
      <c r="Q74" s="147"/>
      <c r="R74" s="147"/>
      <c r="S74" s="33" t="s">
        <v>93</v>
      </c>
      <c r="T74" s="33" t="s">
        <v>117</v>
      </c>
    </row>
    <row r="75" spans="1:20" ht="15.75" customHeight="1">
      <c r="A75" s="139">
        <v>31</v>
      </c>
      <c r="B75" s="127" t="s">
        <v>49</v>
      </c>
      <c r="C75" s="264">
        <f aca="true" t="shared" si="15" ref="C75:P75">C76+C77+C78</f>
        <v>301100</v>
      </c>
      <c r="D75" s="264">
        <f t="shared" si="15"/>
        <v>122100</v>
      </c>
      <c r="E75" s="261">
        <f t="shared" si="15"/>
        <v>0</v>
      </c>
      <c r="F75" s="261">
        <f t="shared" si="15"/>
        <v>0</v>
      </c>
      <c r="G75" s="261">
        <f t="shared" si="15"/>
        <v>0</v>
      </c>
      <c r="H75" s="261">
        <f t="shared" si="15"/>
        <v>0</v>
      </c>
      <c r="I75" s="261">
        <f t="shared" si="15"/>
        <v>0</v>
      </c>
      <c r="J75" s="261">
        <f t="shared" si="15"/>
        <v>0</v>
      </c>
      <c r="K75" s="261">
        <f t="shared" si="15"/>
        <v>0</v>
      </c>
      <c r="L75" s="261">
        <f t="shared" si="15"/>
        <v>0</v>
      </c>
      <c r="M75" s="261">
        <f t="shared" si="15"/>
        <v>0</v>
      </c>
      <c r="N75" s="261">
        <f t="shared" si="15"/>
        <v>0</v>
      </c>
      <c r="O75" s="261">
        <f t="shared" si="15"/>
        <v>0</v>
      </c>
      <c r="P75" s="264">
        <f t="shared" si="15"/>
        <v>179000</v>
      </c>
      <c r="Q75" s="264"/>
      <c r="R75" s="264"/>
      <c r="S75" s="268">
        <v>300000</v>
      </c>
      <c r="T75" s="268">
        <v>300000</v>
      </c>
    </row>
    <row r="76" spans="1:20" ht="15.75" customHeight="1">
      <c r="A76" s="128">
        <v>311</v>
      </c>
      <c r="B76" s="129" t="s">
        <v>84</v>
      </c>
      <c r="C76" s="264">
        <v>240000</v>
      </c>
      <c r="D76" s="264">
        <v>86000</v>
      </c>
      <c r="E76" s="261">
        <v>0</v>
      </c>
      <c r="F76" s="261">
        <v>0</v>
      </c>
      <c r="G76" s="261">
        <v>0</v>
      </c>
      <c r="H76" s="261">
        <v>0</v>
      </c>
      <c r="I76" s="261">
        <v>0</v>
      </c>
      <c r="J76" s="261">
        <v>0</v>
      </c>
      <c r="K76" s="261">
        <v>0</v>
      </c>
      <c r="L76" s="261">
        <v>0</v>
      </c>
      <c r="M76" s="261">
        <v>0</v>
      </c>
      <c r="N76" s="261">
        <v>0</v>
      </c>
      <c r="O76" s="261">
        <v>0</v>
      </c>
      <c r="P76" s="264">
        <v>154000</v>
      </c>
      <c r="Q76" s="264"/>
      <c r="R76" s="264"/>
      <c r="S76" s="269"/>
      <c r="T76" s="269"/>
    </row>
    <row r="77" spans="1:20" ht="15.75" customHeight="1">
      <c r="A77" s="120">
        <v>313</v>
      </c>
      <c r="B77" s="131" t="s">
        <v>85</v>
      </c>
      <c r="C77" s="264">
        <v>39600</v>
      </c>
      <c r="D77" s="264">
        <v>14600</v>
      </c>
      <c r="E77" s="261">
        <v>0</v>
      </c>
      <c r="F77" s="261">
        <v>0</v>
      </c>
      <c r="G77" s="261">
        <v>0</v>
      </c>
      <c r="H77" s="261">
        <v>0</v>
      </c>
      <c r="I77" s="261">
        <v>0</v>
      </c>
      <c r="J77" s="261">
        <v>0</v>
      </c>
      <c r="K77" s="261">
        <v>0</v>
      </c>
      <c r="L77" s="261">
        <v>0</v>
      </c>
      <c r="M77" s="261">
        <v>0</v>
      </c>
      <c r="N77" s="261">
        <v>0</v>
      </c>
      <c r="O77" s="261">
        <v>0</v>
      </c>
      <c r="P77" s="264">
        <v>25000</v>
      </c>
      <c r="Q77" s="264"/>
      <c r="R77" s="264"/>
      <c r="S77" s="268">
        <v>0</v>
      </c>
      <c r="T77" s="268">
        <v>0</v>
      </c>
    </row>
    <row r="78" spans="1:20" ht="19.5" customHeight="1">
      <c r="A78" s="132">
        <v>312</v>
      </c>
      <c r="B78" s="133" t="s">
        <v>12</v>
      </c>
      <c r="C78" s="264">
        <v>21500</v>
      </c>
      <c r="D78" s="265">
        <v>21500</v>
      </c>
      <c r="E78" s="261">
        <v>0</v>
      </c>
      <c r="F78" s="261">
        <v>0</v>
      </c>
      <c r="G78" s="261">
        <v>0</v>
      </c>
      <c r="H78" s="261">
        <v>0</v>
      </c>
      <c r="I78" s="261">
        <v>0</v>
      </c>
      <c r="J78" s="261">
        <v>0</v>
      </c>
      <c r="K78" s="261">
        <v>0</v>
      </c>
      <c r="L78" s="261">
        <v>0</v>
      </c>
      <c r="M78" s="261">
        <v>0</v>
      </c>
      <c r="N78" s="261">
        <v>0</v>
      </c>
      <c r="O78" s="261">
        <v>0</v>
      </c>
      <c r="P78" s="266">
        <v>0</v>
      </c>
      <c r="Q78" s="266"/>
      <c r="R78" s="266"/>
      <c r="S78" s="268">
        <v>0</v>
      </c>
      <c r="T78" s="268">
        <v>0</v>
      </c>
    </row>
    <row r="79" spans="1:20" ht="37.5" customHeight="1">
      <c r="A79" s="140">
        <v>32</v>
      </c>
      <c r="B79" s="136" t="s">
        <v>46</v>
      </c>
      <c r="C79" s="264">
        <f aca="true" t="shared" si="16" ref="C79:P79">C80+C81</f>
        <v>21000</v>
      </c>
      <c r="D79" s="266">
        <f t="shared" si="16"/>
        <v>9500</v>
      </c>
      <c r="E79" s="261">
        <f t="shared" si="16"/>
        <v>0</v>
      </c>
      <c r="F79" s="261">
        <f t="shared" si="16"/>
        <v>0</v>
      </c>
      <c r="G79" s="261">
        <f t="shared" si="16"/>
        <v>0</v>
      </c>
      <c r="H79" s="261">
        <f t="shared" si="16"/>
        <v>0</v>
      </c>
      <c r="I79" s="261">
        <f t="shared" si="16"/>
        <v>0</v>
      </c>
      <c r="J79" s="261">
        <f t="shared" si="16"/>
        <v>0</v>
      </c>
      <c r="K79" s="261">
        <f t="shared" si="16"/>
        <v>0</v>
      </c>
      <c r="L79" s="261">
        <f t="shared" si="16"/>
        <v>0</v>
      </c>
      <c r="M79" s="261">
        <f t="shared" si="16"/>
        <v>0</v>
      </c>
      <c r="N79" s="261">
        <f t="shared" si="16"/>
        <v>0</v>
      </c>
      <c r="O79" s="261">
        <f t="shared" si="16"/>
        <v>0</v>
      </c>
      <c r="P79" s="122">
        <f t="shared" si="16"/>
        <v>11500</v>
      </c>
      <c r="Q79" s="266"/>
      <c r="R79" s="266"/>
      <c r="S79" s="270">
        <v>21000</v>
      </c>
      <c r="T79" s="270">
        <v>21000</v>
      </c>
    </row>
    <row r="80" spans="1:20" ht="19.5" customHeight="1">
      <c r="A80" s="132">
        <v>321</v>
      </c>
      <c r="B80" s="129" t="s">
        <v>68</v>
      </c>
      <c r="C80" s="264">
        <v>21000</v>
      </c>
      <c r="D80" s="266">
        <v>9500</v>
      </c>
      <c r="E80" s="261">
        <v>0</v>
      </c>
      <c r="F80" s="261">
        <v>0</v>
      </c>
      <c r="G80" s="261">
        <v>0</v>
      </c>
      <c r="H80" s="261">
        <v>0</v>
      </c>
      <c r="I80" s="261">
        <v>0</v>
      </c>
      <c r="J80" s="261">
        <v>0</v>
      </c>
      <c r="K80" s="261">
        <v>0</v>
      </c>
      <c r="L80" s="261">
        <v>0</v>
      </c>
      <c r="M80" s="261">
        <v>0</v>
      </c>
      <c r="N80" s="261">
        <v>0</v>
      </c>
      <c r="O80" s="261">
        <v>0</v>
      </c>
      <c r="P80" s="122">
        <v>11500</v>
      </c>
      <c r="Q80" s="266"/>
      <c r="R80" s="266"/>
      <c r="S80" s="271"/>
      <c r="T80" s="271"/>
    </row>
    <row r="81" spans="1:20" ht="19.5" customHeight="1">
      <c r="A81" s="137">
        <v>323</v>
      </c>
      <c r="B81" s="129" t="s">
        <v>69</v>
      </c>
      <c r="C81" s="264">
        <v>0</v>
      </c>
      <c r="D81" s="266">
        <v>0</v>
      </c>
      <c r="E81" s="261">
        <v>0</v>
      </c>
      <c r="F81" s="261">
        <v>0</v>
      </c>
      <c r="G81" s="261">
        <v>0</v>
      </c>
      <c r="H81" s="261">
        <v>0</v>
      </c>
      <c r="I81" s="261">
        <v>0</v>
      </c>
      <c r="J81" s="261">
        <v>0</v>
      </c>
      <c r="K81" s="261">
        <v>0</v>
      </c>
      <c r="L81" s="261">
        <v>0</v>
      </c>
      <c r="M81" s="261">
        <v>0</v>
      </c>
      <c r="N81" s="261">
        <v>0</v>
      </c>
      <c r="O81" s="261">
        <v>0</v>
      </c>
      <c r="P81" s="266">
        <v>0</v>
      </c>
      <c r="Q81" s="266"/>
      <c r="R81" s="266"/>
      <c r="S81" s="271"/>
      <c r="T81" s="271"/>
    </row>
    <row r="82" spans="1:20" ht="19.5" customHeight="1">
      <c r="A82" s="134"/>
      <c r="B82" s="138" t="s">
        <v>31</v>
      </c>
      <c r="C82" s="264">
        <f aca="true" t="shared" si="17" ref="C82:P82">C75+C79</f>
        <v>322100</v>
      </c>
      <c r="D82" s="267">
        <f t="shared" si="17"/>
        <v>131600</v>
      </c>
      <c r="E82" s="261">
        <f t="shared" si="17"/>
        <v>0</v>
      </c>
      <c r="F82" s="261">
        <f t="shared" si="17"/>
        <v>0</v>
      </c>
      <c r="G82" s="261">
        <f t="shared" si="17"/>
        <v>0</v>
      </c>
      <c r="H82" s="261">
        <f t="shared" si="17"/>
        <v>0</v>
      </c>
      <c r="I82" s="261">
        <f t="shared" si="17"/>
        <v>0</v>
      </c>
      <c r="J82" s="261">
        <f t="shared" si="17"/>
        <v>0</v>
      </c>
      <c r="K82" s="261">
        <f t="shared" si="17"/>
        <v>0</v>
      </c>
      <c r="L82" s="261">
        <f t="shared" si="17"/>
        <v>0</v>
      </c>
      <c r="M82" s="261">
        <f t="shared" si="17"/>
        <v>0</v>
      </c>
      <c r="N82" s="261">
        <f t="shared" si="17"/>
        <v>0</v>
      </c>
      <c r="O82" s="261">
        <f t="shared" si="17"/>
        <v>0</v>
      </c>
      <c r="P82" s="267">
        <f t="shared" si="17"/>
        <v>190500</v>
      </c>
      <c r="Q82" s="267"/>
      <c r="R82" s="267"/>
      <c r="S82" s="268">
        <f>S75+S79</f>
        <v>321000</v>
      </c>
      <c r="T82" s="268">
        <f>T75+T79</f>
        <v>321000</v>
      </c>
    </row>
    <row r="83" spans="1:20" ht="25.5" customHeight="1">
      <c r="A83" s="68" t="s">
        <v>67</v>
      </c>
      <c r="B83" s="52"/>
      <c r="C83" s="67" t="s">
        <v>70</v>
      </c>
      <c r="D83" s="52"/>
      <c r="E83" s="85"/>
      <c r="F83" s="93" t="s">
        <v>73</v>
      </c>
      <c r="G83" s="77"/>
      <c r="H83" s="77"/>
      <c r="I83" s="92"/>
      <c r="J83" s="77"/>
      <c r="K83" s="77"/>
      <c r="L83" s="77"/>
      <c r="M83" s="77"/>
      <c r="N83" s="77"/>
      <c r="O83" s="77"/>
      <c r="P83" s="77"/>
      <c r="Q83" s="77"/>
      <c r="R83" s="77"/>
      <c r="S83" s="38"/>
      <c r="T83" s="38"/>
    </row>
    <row r="84" spans="1:20" ht="60">
      <c r="A84" s="144" t="s">
        <v>41</v>
      </c>
      <c r="B84" s="144" t="s">
        <v>20</v>
      </c>
      <c r="C84" s="117" t="s">
        <v>98</v>
      </c>
      <c r="D84" s="145" t="s">
        <v>42</v>
      </c>
      <c r="E84" s="145" t="s">
        <v>43</v>
      </c>
      <c r="F84" s="145" t="s">
        <v>44</v>
      </c>
      <c r="G84" s="118" t="s">
        <v>23</v>
      </c>
      <c r="H84" s="145" t="s">
        <v>24</v>
      </c>
      <c r="I84" s="118" t="s">
        <v>11</v>
      </c>
      <c r="J84" s="118" t="s">
        <v>90</v>
      </c>
      <c r="K84" s="118" t="s">
        <v>25</v>
      </c>
      <c r="L84" s="146" t="s">
        <v>45</v>
      </c>
      <c r="M84" s="146" t="s">
        <v>26</v>
      </c>
      <c r="N84" s="146" t="s">
        <v>62</v>
      </c>
      <c r="O84" s="146" t="s">
        <v>66</v>
      </c>
      <c r="P84" s="147" t="s">
        <v>76</v>
      </c>
      <c r="Q84" s="263" t="s">
        <v>105</v>
      </c>
      <c r="R84" s="146" t="s">
        <v>104</v>
      </c>
      <c r="S84" s="33" t="s">
        <v>93</v>
      </c>
      <c r="T84" s="33" t="s">
        <v>117</v>
      </c>
    </row>
    <row r="85" spans="1:20" ht="15.75">
      <c r="A85" s="141">
        <v>31</v>
      </c>
      <c r="B85" s="111" t="s">
        <v>49</v>
      </c>
      <c r="C85" s="272">
        <f aca="true" t="shared" si="18" ref="C85:P85">C86+C87</f>
        <v>11600</v>
      </c>
      <c r="D85" s="274">
        <f t="shared" si="18"/>
        <v>0</v>
      </c>
      <c r="E85" s="274">
        <f t="shared" si="18"/>
        <v>0</v>
      </c>
      <c r="F85" s="274">
        <f t="shared" si="18"/>
        <v>0</v>
      </c>
      <c r="G85" s="274">
        <f t="shared" si="18"/>
        <v>0</v>
      </c>
      <c r="H85" s="274">
        <f t="shared" si="18"/>
        <v>0</v>
      </c>
      <c r="I85" s="274">
        <f t="shared" si="18"/>
        <v>0</v>
      </c>
      <c r="J85" s="274">
        <f t="shared" si="18"/>
        <v>0</v>
      </c>
      <c r="K85" s="274">
        <f t="shared" si="18"/>
        <v>0</v>
      </c>
      <c r="L85" s="274">
        <f t="shared" si="18"/>
        <v>0</v>
      </c>
      <c r="M85" s="274">
        <f t="shared" si="18"/>
        <v>0</v>
      </c>
      <c r="N85" s="274">
        <f t="shared" si="18"/>
        <v>0</v>
      </c>
      <c r="O85" s="274">
        <f t="shared" si="18"/>
        <v>0</v>
      </c>
      <c r="P85" s="274">
        <f t="shared" si="18"/>
        <v>0</v>
      </c>
      <c r="Q85" s="274">
        <v>0</v>
      </c>
      <c r="R85" s="272">
        <v>11600</v>
      </c>
      <c r="S85" s="38"/>
      <c r="T85" s="38"/>
    </row>
    <row r="86" spans="1:20" ht="15.75">
      <c r="A86" s="141">
        <v>311</v>
      </c>
      <c r="B86" s="129" t="s">
        <v>84</v>
      </c>
      <c r="C86" s="272">
        <v>10000</v>
      </c>
      <c r="D86" s="274">
        <v>0</v>
      </c>
      <c r="E86" s="274">
        <v>0</v>
      </c>
      <c r="F86" s="274">
        <v>0</v>
      </c>
      <c r="G86" s="274">
        <v>0</v>
      </c>
      <c r="H86" s="274">
        <v>0</v>
      </c>
      <c r="I86" s="274">
        <v>0</v>
      </c>
      <c r="J86" s="274">
        <v>0</v>
      </c>
      <c r="K86" s="274">
        <v>0</v>
      </c>
      <c r="L86" s="274">
        <v>0</v>
      </c>
      <c r="M86" s="274">
        <v>0</v>
      </c>
      <c r="N86" s="274">
        <v>0</v>
      </c>
      <c r="O86" s="274">
        <v>0</v>
      </c>
      <c r="P86" s="274">
        <v>0</v>
      </c>
      <c r="Q86" s="274">
        <v>0</v>
      </c>
      <c r="R86" s="197">
        <v>10000</v>
      </c>
      <c r="S86" s="38"/>
      <c r="T86" s="38"/>
    </row>
    <row r="87" spans="1:20" ht="12.75">
      <c r="A87" s="141">
        <v>313</v>
      </c>
      <c r="B87" s="131" t="s">
        <v>85</v>
      </c>
      <c r="C87" s="272">
        <v>1600</v>
      </c>
      <c r="D87" s="274">
        <v>0</v>
      </c>
      <c r="E87" s="274">
        <v>0</v>
      </c>
      <c r="F87" s="274">
        <v>0</v>
      </c>
      <c r="G87" s="274">
        <v>0</v>
      </c>
      <c r="H87" s="274">
        <v>0</v>
      </c>
      <c r="I87" s="274">
        <v>0</v>
      </c>
      <c r="J87" s="274">
        <v>0</v>
      </c>
      <c r="K87" s="274">
        <v>0</v>
      </c>
      <c r="L87" s="274">
        <v>0</v>
      </c>
      <c r="M87" s="274">
        <v>0</v>
      </c>
      <c r="N87" s="274">
        <v>0</v>
      </c>
      <c r="O87" s="274">
        <v>0</v>
      </c>
      <c r="P87" s="274">
        <v>0</v>
      </c>
      <c r="Q87" s="274">
        <v>0</v>
      </c>
      <c r="R87" s="276">
        <v>1600</v>
      </c>
      <c r="S87" s="33"/>
      <c r="T87" s="33"/>
    </row>
    <row r="88" spans="1:20" ht="12.75">
      <c r="A88" s="135">
        <v>32</v>
      </c>
      <c r="B88" s="104" t="s">
        <v>46</v>
      </c>
      <c r="C88" s="122">
        <f>C89</f>
        <v>3000</v>
      </c>
      <c r="D88" s="261">
        <v>0</v>
      </c>
      <c r="E88" s="261">
        <v>0</v>
      </c>
      <c r="F88" s="261">
        <v>0</v>
      </c>
      <c r="G88" s="261">
        <v>0</v>
      </c>
      <c r="H88" s="261">
        <v>0</v>
      </c>
      <c r="I88" s="261">
        <v>0</v>
      </c>
      <c r="J88" s="261">
        <v>0</v>
      </c>
      <c r="K88" s="261">
        <v>0</v>
      </c>
      <c r="L88" s="261">
        <v>0</v>
      </c>
      <c r="M88" s="261">
        <v>0</v>
      </c>
      <c r="N88" s="261">
        <v>0</v>
      </c>
      <c r="O88" s="261">
        <v>0</v>
      </c>
      <c r="P88" s="261">
        <v>0</v>
      </c>
      <c r="Q88" s="261">
        <v>0</v>
      </c>
      <c r="R88" s="122">
        <v>3000</v>
      </c>
      <c r="S88" s="95"/>
      <c r="T88" s="89"/>
    </row>
    <row r="89" spans="1:20" ht="12.75">
      <c r="A89" s="142">
        <v>329</v>
      </c>
      <c r="B89" s="108" t="s">
        <v>13</v>
      </c>
      <c r="C89" s="272">
        <v>3000</v>
      </c>
      <c r="D89" s="261">
        <v>0</v>
      </c>
      <c r="E89" s="261">
        <v>0</v>
      </c>
      <c r="F89" s="261">
        <v>0</v>
      </c>
      <c r="G89" s="261">
        <v>0</v>
      </c>
      <c r="H89" s="261">
        <v>0</v>
      </c>
      <c r="I89" s="261">
        <v>0</v>
      </c>
      <c r="J89" s="261">
        <v>0</v>
      </c>
      <c r="K89" s="261">
        <v>0</v>
      </c>
      <c r="L89" s="261">
        <v>0</v>
      </c>
      <c r="M89" s="261">
        <v>0</v>
      </c>
      <c r="N89" s="261">
        <v>0</v>
      </c>
      <c r="O89" s="261">
        <v>0</v>
      </c>
      <c r="P89" s="261">
        <v>0</v>
      </c>
      <c r="Q89" s="261">
        <v>0</v>
      </c>
      <c r="R89" s="122">
        <v>3000</v>
      </c>
      <c r="S89" s="90"/>
      <c r="T89" s="90"/>
    </row>
    <row r="90" spans="1:20" ht="25.5">
      <c r="A90" s="142">
        <v>42</v>
      </c>
      <c r="B90" s="103" t="s">
        <v>50</v>
      </c>
      <c r="C90" s="273">
        <f>C91</f>
        <v>30400</v>
      </c>
      <c r="D90" s="275">
        <f aca="true" t="shared" si="19" ref="D90:R90">D91</f>
        <v>0</v>
      </c>
      <c r="E90" s="275">
        <f t="shared" si="19"/>
        <v>0</v>
      </c>
      <c r="F90" s="275">
        <f t="shared" si="19"/>
        <v>0</v>
      </c>
      <c r="G90" s="275">
        <f t="shared" si="19"/>
        <v>0</v>
      </c>
      <c r="H90" s="275">
        <f t="shared" si="19"/>
        <v>0</v>
      </c>
      <c r="I90" s="275">
        <f t="shared" si="19"/>
        <v>0</v>
      </c>
      <c r="J90" s="275">
        <f t="shared" si="19"/>
        <v>0</v>
      </c>
      <c r="K90" s="275">
        <f t="shared" si="19"/>
        <v>0</v>
      </c>
      <c r="L90" s="275">
        <f t="shared" si="19"/>
        <v>0</v>
      </c>
      <c r="M90" s="275">
        <f t="shared" si="19"/>
        <v>0</v>
      </c>
      <c r="N90" s="275">
        <f t="shared" si="19"/>
        <v>0</v>
      </c>
      <c r="O90" s="275">
        <f t="shared" si="19"/>
        <v>0</v>
      </c>
      <c r="P90" s="275">
        <f t="shared" si="19"/>
        <v>0</v>
      </c>
      <c r="Q90" s="275">
        <v>0</v>
      </c>
      <c r="R90" s="273">
        <f t="shared" si="19"/>
        <v>30400</v>
      </c>
      <c r="S90" s="229"/>
      <c r="T90" s="90"/>
    </row>
    <row r="91" spans="1:20" ht="12.75">
      <c r="A91" s="142">
        <v>422</v>
      </c>
      <c r="B91" s="103" t="s">
        <v>87</v>
      </c>
      <c r="C91" s="273">
        <v>30400</v>
      </c>
      <c r="D91" s="275">
        <v>0</v>
      </c>
      <c r="E91" s="275">
        <v>0</v>
      </c>
      <c r="F91" s="275">
        <v>0</v>
      </c>
      <c r="G91" s="275">
        <v>0</v>
      </c>
      <c r="H91" s="275">
        <v>0</v>
      </c>
      <c r="I91" s="275">
        <v>0</v>
      </c>
      <c r="J91" s="275">
        <v>0</v>
      </c>
      <c r="K91" s="275">
        <v>0</v>
      </c>
      <c r="L91" s="275">
        <v>0</v>
      </c>
      <c r="M91" s="275">
        <v>0</v>
      </c>
      <c r="N91" s="275">
        <v>0</v>
      </c>
      <c r="O91" s="275">
        <v>0</v>
      </c>
      <c r="P91" s="275">
        <v>0</v>
      </c>
      <c r="Q91" s="275">
        <v>0</v>
      </c>
      <c r="R91" s="273">
        <v>30400</v>
      </c>
      <c r="S91" s="229"/>
      <c r="T91" s="90"/>
    </row>
    <row r="92" spans="1:20" ht="12.75">
      <c r="A92" s="134"/>
      <c r="B92" s="110" t="s">
        <v>31</v>
      </c>
      <c r="C92" s="273">
        <f aca="true" t="shared" si="20" ref="C92:P92">C85+C88+C90</f>
        <v>45000</v>
      </c>
      <c r="D92" s="275">
        <f t="shared" si="20"/>
        <v>0</v>
      </c>
      <c r="E92" s="275">
        <f t="shared" si="20"/>
        <v>0</v>
      </c>
      <c r="F92" s="275">
        <f t="shared" si="20"/>
        <v>0</v>
      </c>
      <c r="G92" s="275">
        <f t="shared" si="20"/>
        <v>0</v>
      </c>
      <c r="H92" s="275">
        <f t="shared" si="20"/>
        <v>0</v>
      </c>
      <c r="I92" s="275">
        <f t="shared" si="20"/>
        <v>0</v>
      </c>
      <c r="J92" s="275">
        <f t="shared" si="20"/>
        <v>0</v>
      </c>
      <c r="K92" s="275">
        <f t="shared" si="20"/>
        <v>0</v>
      </c>
      <c r="L92" s="275">
        <f t="shared" si="20"/>
        <v>0</v>
      </c>
      <c r="M92" s="275">
        <f t="shared" si="20"/>
        <v>0</v>
      </c>
      <c r="N92" s="275">
        <f t="shared" si="20"/>
        <v>0</v>
      </c>
      <c r="O92" s="275">
        <f t="shared" si="20"/>
        <v>0</v>
      </c>
      <c r="P92" s="275">
        <f t="shared" si="20"/>
        <v>0</v>
      </c>
      <c r="Q92" s="275">
        <v>0</v>
      </c>
      <c r="R92" s="277">
        <f>R85+R88+R90</f>
        <v>45000</v>
      </c>
      <c r="S92" s="90"/>
      <c r="T92" s="90"/>
    </row>
    <row r="93" spans="1:20" ht="71.25">
      <c r="A93" s="134"/>
      <c r="B93" s="109"/>
      <c r="C93" s="192" t="s">
        <v>99</v>
      </c>
      <c r="D93" s="189" t="s">
        <v>10</v>
      </c>
      <c r="E93" s="192" t="s">
        <v>43</v>
      </c>
      <c r="F93" s="189" t="s">
        <v>22</v>
      </c>
      <c r="G93" s="189" t="s">
        <v>23</v>
      </c>
      <c r="H93" s="192" t="s">
        <v>24</v>
      </c>
      <c r="I93" s="189" t="s">
        <v>11</v>
      </c>
      <c r="J93" s="189" t="s">
        <v>90</v>
      </c>
      <c r="K93" s="189" t="s">
        <v>25</v>
      </c>
      <c r="L93" s="193" t="s">
        <v>45</v>
      </c>
      <c r="M93" s="193" t="s">
        <v>26</v>
      </c>
      <c r="N93" s="193" t="s">
        <v>63</v>
      </c>
      <c r="O93" s="193" t="s">
        <v>66</v>
      </c>
      <c r="P93" s="147" t="s">
        <v>76</v>
      </c>
      <c r="Q93" s="263" t="s">
        <v>105</v>
      </c>
      <c r="R93" s="146" t="s">
        <v>104</v>
      </c>
      <c r="S93" s="90"/>
      <c r="T93" s="90"/>
    </row>
    <row r="94" spans="1:20" ht="14.25">
      <c r="A94" s="141"/>
      <c r="B94" s="143" t="s">
        <v>48</v>
      </c>
      <c r="C94" s="190">
        <f>C11+C32+C52+C56+C71+C82+C92</f>
        <v>10469100</v>
      </c>
      <c r="D94" s="190">
        <f>D11+D32+D52+D71+D82</f>
        <v>580600</v>
      </c>
      <c r="E94" s="190">
        <f>E11+E32+E71</f>
        <v>773500</v>
      </c>
      <c r="F94" s="190">
        <f>F11+F32+F52+F71+F82</f>
        <v>1135500</v>
      </c>
      <c r="G94" s="190">
        <f>G11+G32+G52+G71+G82</f>
        <v>179600</v>
      </c>
      <c r="H94" s="190">
        <f>H11+H32+H52+H71</f>
        <v>332400</v>
      </c>
      <c r="I94" s="190">
        <f>I11+I32+I52+I71+I82</f>
        <v>30000</v>
      </c>
      <c r="J94" s="190">
        <f>J11+J32+J52+J71+I82</f>
        <v>55000</v>
      </c>
      <c r="K94" s="190">
        <f>K11+K32+K52+K71+K82</f>
        <v>60000</v>
      </c>
      <c r="L94" s="190">
        <f>E52</f>
        <v>98000</v>
      </c>
      <c r="M94" s="190">
        <f>M11+M32+M52+M71+M82</f>
        <v>10000</v>
      </c>
      <c r="N94" s="190">
        <f>N11+N32+N52+N71+N82</f>
        <v>2000</v>
      </c>
      <c r="O94" s="190">
        <f>O11+O32+O52+O71+O82</f>
        <v>30000</v>
      </c>
      <c r="P94" s="190">
        <f>P11+P32+P52+P71+P82</f>
        <v>190500</v>
      </c>
      <c r="Q94" s="190">
        <f>Q56</f>
        <v>6947000</v>
      </c>
      <c r="R94" s="190">
        <f>R92</f>
        <v>45000</v>
      </c>
      <c r="S94" s="203">
        <f>S11+S32+S52+S56+S71+S82</f>
        <v>10421000</v>
      </c>
      <c r="T94" s="203">
        <f>T11+T32+T52+T56+T67+T82</f>
        <v>10421000</v>
      </c>
    </row>
    <row r="95" spans="1:6" ht="12.75">
      <c r="A95" s="88"/>
      <c r="B95" s="74"/>
      <c r="C95" s="69"/>
      <c r="D95" s="69"/>
      <c r="E95" s="69"/>
      <c r="F95" s="69"/>
    </row>
    <row r="97" spans="1:10" ht="15">
      <c r="A97" s="296" t="s">
        <v>112</v>
      </c>
      <c r="B97" s="297"/>
      <c r="F97" s="94"/>
      <c r="G97" s="94"/>
      <c r="J97" s="94"/>
    </row>
    <row r="98" spans="1:20" ht="60">
      <c r="A98" s="144" t="s">
        <v>41</v>
      </c>
      <c r="B98" s="144" t="s">
        <v>20</v>
      </c>
      <c r="C98" s="145" t="s">
        <v>96</v>
      </c>
      <c r="D98" s="145" t="s">
        <v>42</v>
      </c>
      <c r="E98" s="145" t="s">
        <v>43</v>
      </c>
      <c r="F98" s="145" t="s">
        <v>44</v>
      </c>
      <c r="G98" s="118" t="s">
        <v>23</v>
      </c>
      <c r="H98" s="145" t="s">
        <v>24</v>
      </c>
      <c r="I98" s="118" t="s">
        <v>11</v>
      </c>
      <c r="J98" s="118" t="s">
        <v>90</v>
      </c>
      <c r="K98" s="118" t="s">
        <v>25</v>
      </c>
      <c r="L98" s="146" t="s">
        <v>45</v>
      </c>
      <c r="M98" s="146" t="s">
        <v>26</v>
      </c>
      <c r="N98" s="146" t="s">
        <v>62</v>
      </c>
      <c r="O98" s="146" t="s">
        <v>66</v>
      </c>
      <c r="P98" s="147" t="s">
        <v>76</v>
      </c>
      <c r="Q98" s="263" t="s">
        <v>105</v>
      </c>
      <c r="R98" s="146" t="s">
        <v>104</v>
      </c>
      <c r="S98" s="33" t="s">
        <v>93</v>
      </c>
      <c r="T98" s="33" t="s">
        <v>117</v>
      </c>
    </row>
    <row r="99" spans="1:20" ht="12.75">
      <c r="A99" s="199">
        <v>311</v>
      </c>
      <c r="B99" s="129" t="s">
        <v>84</v>
      </c>
      <c r="C99" s="206">
        <f>SUM(D99:O99)</f>
        <v>3000</v>
      </c>
      <c r="D99" s="207"/>
      <c r="E99" s="207"/>
      <c r="F99" s="207">
        <f>F100</f>
        <v>0</v>
      </c>
      <c r="G99" s="207"/>
      <c r="H99" s="207"/>
      <c r="I99" s="207"/>
      <c r="J99" s="207">
        <f aca="true" t="shared" si="21" ref="J99:O99">J100</f>
        <v>0</v>
      </c>
      <c r="K99" s="207">
        <f t="shared" si="21"/>
        <v>0</v>
      </c>
      <c r="L99" s="207">
        <f t="shared" si="21"/>
        <v>0</v>
      </c>
      <c r="M99" s="207">
        <f t="shared" si="21"/>
        <v>0</v>
      </c>
      <c r="N99" s="207">
        <f t="shared" si="21"/>
        <v>0</v>
      </c>
      <c r="O99" s="206">
        <f t="shared" si="21"/>
        <v>3000</v>
      </c>
      <c r="P99" s="207"/>
      <c r="Q99" s="207"/>
      <c r="R99" s="207"/>
      <c r="S99" s="90"/>
      <c r="T99" s="90"/>
    </row>
    <row r="100" spans="1:20" ht="12.75">
      <c r="A100" s="200">
        <v>3111</v>
      </c>
      <c r="B100" s="130" t="s">
        <v>34</v>
      </c>
      <c r="C100" s="207">
        <f aca="true" t="shared" si="22" ref="C100:C115">SUM(D100:O100)</f>
        <v>3000</v>
      </c>
      <c r="D100" s="207"/>
      <c r="E100" s="207"/>
      <c r="F100" s="207"/>
      <c r="G100" s="207"/>
      <c r="H100" s="207"/>
      <c r="I100" s="207"/>
      <c r="J100" s="207">
        <v>0</v>
      </c>
      <c r="K100" s="207"/>
      <c r="L100" s="207"/>
      <c r="M100" s="207"/>
      <c r="N100" s="207"/>
      <c r="O100" s="207">
        <v>3000</v>
      </c>
      <c r="P100" s="207"/>
      <c r="Q100" s="207"/>
      <c r="R100" s="207"/>
      <c r="S100" s="90"/>
      <c r="T100" s="90"/>
    </row>
    <row r="101" spans="1:20" ht="12.75">
      <c r="A101" s="199">
        <v>321</v>
      </c>
      <c r="B101" s="96" t="s">
        <v>68</v>
      </c>
      <c r="C101" s="206">
        <f t="shared" si="22"/>
        <v>600</v>
      </c>
      <c r="D101" s="207"/>
      <c r="E101" s="207"/>
      <c r="F101" s="207">
        <f>F102</f>
        <v>0</v>
      </c>
      <c r="G101" s="207"/>
      <c r="H101" s="207"/>
      <c r="I101" s="207"/>
      <c r="J101" s="207">
        <f>J103</f>
        <v>0</v>
      </c>
      <c r="K101" s="206">
        <f>K102</f>
        <v>600</v>
      </c>
      <c r="L101" s="206">
        <f>L102</f>
        <v>0</v>
      </c>
      <c r="M101" s="206">
        <f>M102</f>
        <v>0</v>
      </c>
      <c r="N101" s="206">
        <f>N102</f>
        <v>0</v>
      </c>
      <c r="O101" s="206">
        <f>O102</f>
        <v>0</v>
      </c>
      <c r="P101" s="207"/>
      <c r="Q101" s="207"/>
      <c r="R101" s="207"/>
      <c r="S101" s="90"/>
      <c r="T101" s="90"/>
    </row>
    <row r="102" spans="1:20" ht="12.75">
      <c r="A102" s="198">
        <v>3211</v>
      </c>
      <c r="B102" s="133" t="s">
        <v>27</v>
      </c>
      <c r="C102" s="207">
        <f t="shared" si="22"/>
        <v>600</v>
      </c>
      <c r="D102" s="207"/>
      <c r="E102" s="207"/>
      <c r="F102" s="207"/>
      <c r="G102" s="207"/>
      <c r="H102" s="207"/>
      <c r="I102" s="207"/>
      <c r="J102" s="207">
        <v>0</v>
      </c>
      <c r="K102" s="207">
        <v>600</v>
      </c>
      <c r="L102" s="207"/>
      <c r="M102" s="207"/>
      <c r="N102" s="207"/>
      <c r="O102" s="207">
        <v>0</v>
      </c>
      <c r="P102" s="207"/>
      <c r="Q102" s="207"/>
      <c r="R102" s="207"/>
      <c r="S102" s="90"/>
      <c r="T102" s="90"/>
    </row>
    <row r="103" spans="1:20" ht="12.75">
      <c r="A103" s="201">
        <v>322</v>
      </c>
      <c r="B103" s="99" t="s">
        <v>83</v>
      </c>
      <c r="C103" s="206">
        <f t="shared" si="22"/>
        <v>4000</v>
      </c>
      <c r="D103" s="207"/>
      <c r="E103" s="207"/>
      <c r="F103" s="207">
        <f>SUM(F104:F106)</f>
        <v>0</v>
      </c>
      <c r="G103" s="207"/>
      <c r="H103" s="207"/>
      <c r="I103" s="207"/>
      <c r="J103" s="207">
        <f aca="true" t="shared" si="23" ref="J103:O103">SUM(J104:J106)</f>
        <v>0</v>
      </c>
      <c r="K103" s="206">
        <f t="shared" si="23"/>
        <v>4000</v>
      </c>
      <c r="L103" s="206">
        <f t="shared" si="23"/>
        <v>0</v>
      </c>
      <c r="M103" s="206">
        <f t="shared" si="23"/>
        <v>0</v>
      </c>
      <c r="N103" s="206">
        <f t="shared" si="23"/>
        <v>0</v>
      </c>
      <c r="O103" s="206">
        <f t="shared" si="23"/>
        <v>0</v>
      </c>
      <c r="P103" s="207"/>
      <c r="Q103" s="207"/>
      <c r="R103" s="207"/>
      <c r="S103" s="90"/>
      <c r="T103" s="90"/>
    </row>
    <row r="104" spans="1:20" ht="25.5">
      <c r="A104" s="202">
        <v>3221</v>
      </c>
      <c r="B104" s="105" t="s">
        <v>28</v>
      </c>
      <c r="C104" s="207">
        <f t="shared" si="22"/>
        <v>3000</v>
      </c>
      <c r="D104" s="208"/>
      <c r="E104" s="208"/>
      <c r="F104" s="207"/>
      <c r="G104" s="207"/>
      <c r="H104" s="207"/>
      <c r="I104" s="207"/>
      <c r="J104" s="207">
        <v>0</v>
      </c>
      <c r="K104" s="207">
        <v>3000</v>
      </c>
      <c r="L104" s="207">
        <v>0</v>
      </c>
      <c r="M104" s="207">
        <v>0</v>
      </c>
      <c r="N104" s="207">
        <v>0</v>
      </c>
      <c r="O104" s="207">
        <v>0</v>
      </c>
      <c r="P104" s="207"/>
      <c r="Q104" s="207"/>
      <c r="R104" s="207"/>
      <c r="S104" s="90"/>
      <c r="T104" s="90"/>
    </row>
    <row r="105" spans="1:20" ht="12.75">
      <c r="A105" s="202">
        <v>3222</v>
      </c>
      <c r="B105" s="105" t="s">
        <v>35</v>
      </c>
      <c r="C105" s="207">
        <f t="shared" si="22"/>
        <v>0</v>
      </c>
      <c r="D105" s="208"/>
      <c r="E105" s="208"/>
      <c r="F105" s="207"/>
      <c r="G105" s="207"/>
      <c r="H105" s="207"/>
      <c r="I105" s="207"/>
      <c r="J105" s="207">
        <v>0</v>
      </c>
      <c r="K105" s="207"/>
      <c r="L105" s="207">
        <v>0</v>
      </c>
      <c r="M105" s="207">
        <v>0</v>
      </c>
      <c r="N105" s="207"/>
      <c r="O105" s="207"/>
      <c r="P105" s="207"/>
      <c r="Q105" s="207"/>
      <c r="R105" s="207"/>
      <c r="S105" s="90"/>
      <c r="T105" s="90"/>
    </row>
    <row r="106" spans="1:20" ht="12.75">
      <c r="A106" s="202">
        <v>3225</v>
      </c>
      <c r="B106" s="107" t="s">
        <v>29</v>
      </c>
      <c r="C106" s="207">
        <f t="shared" si="22"/>
        <v>1000</v>
      </c>
      <c r="D106" s="208"/>
      <c r="E106" s="208"/>
      <c r="F106" s="207"/>
      <c r="G106" s="207"/>
      <c r="H106" s="207"/>
      <c r="I106" s="207"/>
      <c r="J106" s="207">
        <v>0</v>
      </c>
      <c r="K106" s="207">
        <v>1000</v>
      </c>
      <c r="L106" s="207">
        <v>0</v>
      </c>
      <c r="M106" s="207">
        <v>0</v>
      </c>
      <c r="N106" s="207"/>
      <c r="O106" s="207"/>
      <c r="P106" s="207"/>
      <c r="Q106" s="207"/>
      <c r="R106" s="207"/>
      <c r="S106" s="90"/>
      <c r="T106" s="90"/>
    </row>
    <row r="107" spans="1:20" ht="12.75">
      <c r="A107" s="204">
        <v>323</v>
      </c>
      <c r="B107" s="99" t="s">
        <v>69</v>
      </c>
      <c r="C107" s="206">
        <f t="shared" si="22"/>
        <v>5000</v>
      </c>
      <c r="D107" s="208"/>
      <c r="E107" s="208"/>
      <c r="F107" s="206">
        <f>F108</f>
        <v>0</v>
      </c>
      <c r="G107" s="207"/>
      <c r="H107" s="207"/>
      <c r="I107" s="207"/>
      <c r="J107" s="206">
        <f aca="true" t="shared" si="24" ref="J107:O107">J108</f>
        <v>5000</v>
      </c>
      <c r="K107" s="206">
        <f t="shared" si="24"/>
        <v>0</v>
      </c>
      <c r="L107" s="206">
        <f t="shared" si="24"/>
        <v>0</v>
      </c>
      <c r="M107" s="206">
        <f t="shared" si="24"/>
        <v>0</v>
      </c>
      <c r="N107" s="206">
        <f t="shared" si="24"/>
        <v>0</v>
      </c>
      <c r="O107" s="206">
        <f t="shared" si="24"/>
        <v>0</v>
      </c>
      <c r="P107" s="207"/>
      <c r="Q107" s="207"/>
      <c r="R107" s="207"/>
      <c r="S107" s="90"/>
      <c r="T107" s="90"/>
    </row>
    <row r="108" spans="1:20" ht="12.75">
      <c r="A108" s="202">
        <v>3232</v>
      </c>
      <c r="B108" s="107" t="s">
        <v>30</v>
      </c>
      <c r="C108" s="207">
        <f t="shared" si="22"/>
        <v>5000</v>
      </c>
      <c r="D108" s="208"/>
      <c r="E108" s="208"/>
      <c r="F108" s="207"/>
      <c r="G108" s="207"/>
      <c r="H108" s="207"/>
      <c r="I108" s="207"/>
      <c r="J108" s="207">
        <v>5000</v>
      </c>
      <c r="K108" s="207">
        <v>0</v>
      </c>
      <c r="L108" s="207">
        <v>0</v>
      </c>
      <c r="M108" s="207">
        <v>0</v>
      </c>
      <c r="N108" s="207">
        <v>0</v>
      </c>
      <c r="O108" s="207">
        <v>0</v>
      </c>
      <c r="P108" s="207"/>
      <c r="Q108" s="207"/>
      <c r="R108" s="207"/>
      <c r="S108" s="90"/>
      <c r="T108" s="90"/>
    </row>
    <row r="109" spans="1:20" ht="12.75">
      <c r="A109" s="204">
        <v>324</v>
      </c>
      <c r="B109" s="99" t="s">
        <v>89</v>
      </c>
      <c r="C109" s="206">
        <f t="shared" si="22"/>
        <v>6000</v>
      </c>
      <c r="D109" s="208"/>
      <c r="E109" s="208"/>
      <c r="F109" s="206">
        <f>F110</f>
        <v>6000</v>
      </c>
      <c r="G109" s="207"/>
      <c r="H109" s="207"/>
      <c r="I109" s="207"/>
      <c r="J109" s="207">
        <f>J110</f>
        <v>0</v>
      </c>
      <c r="K109" s="207">
        <v>0</v>
      </c>
      <c r="L109" s="207">
        <v>0</v>
      </c>
      <c r="M109" s="207">
        <v>0</v>
      </c>
      <c r="N109" s="207">
        <v>0</v>
      </c>
      <c r="O109" s="207">
        <v>0</v>
      </c>
      <c r="P109" s="207"/>
      <c r="Q109" s="207"/>
      <c r="R109" s="207"/>
      <c r="S109" s="90"/>
      <c r="T109" s="90"/>
    </row>
    <row r="110" spans="1:20" ht="12.75">
      <c r="A110" s="202">
        <v>3241</v>
      </c>
      <c r="B110" s="102" t="s">
        <v>89</v>
      </c>
      <c r="C110" s="207">
        <f t="shared" si="22"/>
        <v>6000</v>
      </c>
      <c r="D110" s="208"/>
      <c r="E110" s="208"/>
      <c r="F110" s="207">
        <v>6000</v>
      </c>
      <c r="G110" s="207"/>
      <c r="H110" s="207"/>
      <c r="I110" s="207"/>
      <c r="J110" s="207"/>
      <c r="K110" s="207">
        <v>0</v>
      </c>
      <c r="L110" s="207">
        <v>0</v>
      </c>
      <c r="M110" s="207">
        <v>0</v>
      </c>
      <c r="N110" s="207">
        <v>0</v>
      </c>
      <c r="O110" s="207">
        <v>0</v>
      </c>
      <c r="P110" s="207"/>
      <c r="Q110" s="207"/>
      <c r="R110" s="207"/>
      <c r="S110" s="90"/>
      <c r="T110" s="90"/>
    </row>
    <row r="111" spans="1:20" ht="12.75">
      <c r="A111" s="204">
        <v>329</v>
      </c>
      <c r="B111" s="99" t="s">
        <v>13</v>
      </c>
      <c r="C111" s="206">
        <f t="shared" si="22"/>
        <v>4400</v>
      </c>
      <c r="D111" s="208"/>
      <c r="E111" s="208"/>
      <c r="F111" s="206">
        <f>F112</f>
        <v>0</v>
      </c>
      <c r="G111" s="206">
        <f>G112</f>
        <v>2000</v>
      </c>
      <c r="H111" s="207"/>
      <c r="I111" s="207"/>
      <c r="J111" s="207">
        <f aca="true" t="shared" si="25" ref="J111:O111">J112</f>
        <v>0</v>
      </c>
      <c r="K111" s="206">
        <f t="shared" si="25"/>
        <v>2400</v>
      </c>
      <c r="L111" s="206">
        <f t="shared" si="25"/>
        <v>0</v>
      </c>
      <c r="M111" s="206">
        <f t="shared" si="25"/>
        <v>0</v>
      </c>
      <c r="N111" s="206">
        <f t="shared" si="25"/>
        <v>0</v>
      </c>
      <c r="O111" s="206">
        <f t="shared" si="25"/>
        <v>0</v>
      </c>
      <c r="P111" s="207"/>
      <c r="Q111" s="207"/>
      <c r="R111" s="207"/>
      <c r="S111" s="90"/>
      <c r="T111" s="90"/>
    </row>
    <row r="112" spans="1:20" ht="12.75">
      <c r="A112" s="202">
        <v>3299</v>
      </c>
      <c r="B112" s="109" t="s">
        <v>13</v>
      </c>
      <c r="C112" s="207">
        <f t="shared" si="22"/>
        <v>4400</v>
      </c>
      <c r="D112" s="208"/>
      <c r="E112" s="208"/>
      <c r="F112" s="207"/>
      <c r="G112" s="207">
        <v>2000</v>
      </c>
      <c r="H112" s="207"/>
      <c r="I112" s="207"/>
      <c r="J112" s="207"/>
      <c r="K112" s="207">
        <v>2400</v>
      </c>
      <c r="L112" s="207">
        <v>0</v>
      </c>
      <c r="M112" s="207">
        <v>0</v>
      </c>
      <c r="N112" s="207">
        <v>0</v>
      </c>
      <c r="O112" s="207">
        <v>0</v>
      </c>
      <c r="P112" s="207"/>
      <c r="Q112" s="207"/>
      <c r="R112" s="207"/>
      <c r="S112" s="90"/>
      <c r="T112" s="90"/>
    </row>
    <row r="113" spans="1:20" ht="12.75">
      <c r="A113" s="204">
        <v>422</v>
      </c>
      <c r="B113" s="103" t="s">
        <v>87</v>
      </c>
      <c r="C113" s="206">
        <f t="shared" si="22"/>
        <v>40000</v>
      </c>
      <c r="D113" s="208"/>
      <c r="E113" s="208"/>
      <c r="F113" s="206">
        <f>SUM(F114:F115)</f>
        <v>40000</v>
      </c>
      <c r="G113" s="207"/>
      <c r="H113" s="207"/>
      <c r="I113" s="207"/>
      <c r="J113" s="207">
        <f aca="true" t="shared" si="26" ref="J113:O113">(J114+J115)</f>
        <v>0</v>
      </c>
      <c r="K113" s="207">
        <f t="shared" si="26"/>
        <v>0</v>
      </c>
      <c r="L113" s="207">
        <f t="shared" si="26"/>
        <v>0</v>
      </c>
      <c r="M113" s="207">
        <f t="shared" si="26"/>
        <v>0</v>
      </c>
      <c r="N113" s="207">
        <f t="shared" si="26"/>
        <v>0</v>
      </c>
      <c r="O113" s="207">
        <f t="shared" si="26"/>
        <v>0</v>
      </c>
      <c r="P113" s="207"/>
      <c r="Q113" s="207"/>
      <c r="R113" s="207"/>
      <c r="S113" s="90"/>
      <c r="T113" s="90"/>
    </row>
    <row r="114" spans="1:20" ht="12.75">
      <c r="A114" s="202">
        <v>4221</v>
      </c>
      <c r="B114" s="109" t="s">
        <v>36</v>
      </c>
      <c r="C114" s="207">
        <f t="shared" si="22"/>
        <v>30000</v>
      </c>
      <c r="D114" s="208"/>
      <c r="E114" s="208"/>
      <c r="F114" s="207">
        <v>30000</v>
      </c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90"/>
      <c r="T114" s="90"/>
    </row>
    <row r="115" spans="1:20" ht="12.75">
      <c r="A115" s="202">
        <v>4226</v>
      </c>
      <c r="B115" s="205" t="s">
        <v>95</v>
      </c>
      <c r="C115" s="207">
        <f t="shared" si="22"/>
        <v>10000</v>
      </c>
      <c r="D115" s="208"/>
      <c r="E115" s="208"/>
      <c r="F115" s="207">
        <v>10000</v>
      </c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90"/>
      <c r="T115" s="90"/>
    </row>
    <row r="116" spans="1:20" ht="13.5" thickBot="1">
      <c r="A116" s="202"/>
      <c r="B116" s="242" t="s">
        <v>31</v>
      </c>
      <c r="C116" s="243">
        <f>C99+C101+C103+C107+C109+C111+C113</f>
        <v>63000</v>
      </c>
      <c r="D116" s="278">
        <f>D99+D101+D103+D107+D109+D111+D113</f>
        <v>0</v>
      </c>
      <c r="E116" s="278">
        <f>E99+E101+E103+E107+E109+E111+E113</f>
        <v>0</v>
      </c>
      <c r="F116" s="243">
        <f>SUM(F99+F101+F103+F107+F109+F111+F113)</f>
        <v>46000</v>
      </c>
      <c r="G116" s="243">
        <f>SUM(G99+G101+G103+G107+G109+G111+G113)</f>
        <v>2000</v>
      </c>
      <c r="H116" s="278">
        <f>SUM(H99+H101+H103+H107+H109+H111+H113)</f>
        <v>0</v>
      </c>
      <c r="I116" s="278">
        <f>SUM(I99+I101+I103+I107+I109+I111+I113)</f>
        <v>0</v>
      </c>
      <c r="J116" s="243">
        <f>J107</f>
        <v>5000</v>
      </c>
      <c r="K116" s="243">
        <f>K99+K101+K103+K107+K111+K113</f>
        <v>7000</v>
      </c>
      <c r="L116" s="278">
        <f>L99+L101+L103+L107+L111+L113</f>
        <v>0</v>
      </c>
      <c r="M116" s="278">
        <f>M99+M101+M103+M107+M111+M113</f>
        <v>0</v>
      </c>
      <c r="N116" s="278">
        <f>N99+N101+N103+N107+N111+N113</f>
        <v>0</v>
      </c>
      <c r="O116" s="243">
        <f>O99</f>
        <v>3000</v>
      </c>
      <c r="P116" s="278">
        <f>P99</f>
        <v>0</v>
      </c>
      <c r="Q116" s="278">
        <v>0</v>
      </c>
      <c r="R116" s="278">
        <f>R99</f>
        <v>0</v>
      </c>
      <c r="S116" s="279">
        <v>0</v>
      </c>
      <c r="T116" s="279">
        <v>0</v>
      </c>
    </row>
    <row r="117" spans="1:20" ht="13.5" thickBot="1">
      <c r="A117" s="241"/>
      <c r="B117" s="245" t="s">
        <v>116</v>
      </c>
      <c r="C117" s="244">
        <f>C94+C116</f>
        <v>10532100</v>
      </c>
      <c r="D117" s="244">
        <f>D94+D116</f>
        <v>580600</v>
      </c>
      <c r="E117" s="244">
        <f aca="true" t="shared" si="27" ref="E117:K117">E94+E116</f>
        <v>773500</v>
      </c>
      <c r="F117" s="244">
        <f t="shared" si="27"/>
        <v>1181500</v>
      </c>
      <c r="G117" s="244">
        <f t="shared" si="27"/>
        <v>181600</v>
      </c>
      <c r="H117" s="244">
        <f t="shared" si="27"/>
        <v>332400</v>
      </c>
      <c r="I117" s="244">
        <f t="shared" si="27"/>
        <v>30000</v>
      </c>
      <c r="J117" s="244">
        <f t="shared" si="27"/>
        <v>60000</v>
      </c>
      <c r="K117" s="244">
        <f t="shared" si="27"/>
        <v>67000</v>
      </c>
      <c r="L117" s="244">
        <f aca="true" t="shared" si="28" ref="L117:T117">L94+L116</f>
        <v>98000</v>
      </c>
      <c r="M117" s="244">
        <f t="shared" si="28"/>
        <v>10000</v>
      </c>
      <c r="N117" s="244">
        <f t="shared" si="28"/>
        <v>2000</v>
      </c>
      <c r="O117" s="244">
        <f t="shared" si="28"/>
        <v>33000</v>
      </c>
      <c r="P117" s="244">
        <f t="shared" si="28"/>
        <v>190500</v>
      </c>
      <c r="Q117" s="244">
        <f t="shared" si="28"/>
        <v>6947000</v>
      </c>
      <c r="R117" s="244">
        <f t="shared" si="28"/>
        <v>45000</v>
      </c>
      <c r="S117" s="244">
        <f t="shared" si="28"/>
        <v>10421000</v>
      </c>
      <c r="T117" s="244">
        <f t="shared" si="28"/>
        <v>10421000</v>
      </c>
    </row>
  </sheetData>
  <sheetProtection/>
  <mergeCells count="2">
    <mergeCell ref="A54:F54"/>
    <mergeCell ref="A97:B9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56" r:id="rId1"/>
  <headerFooter differentOddEven="1" alignWithMargins="0">
    <oddHeader>&amp;C&amp;"MS Sans Serif,Podebljano" PLAN ZA 2020. GODINU OŠ VELI VRH PULA</oddHeader>
  </headerFooter>
  <rowBreaks count="2" manualBreakCount="2">
    <brk id="52" max="19" man="1"/>
    <brk id="8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H59"/>
  <sheetViews>
    <sheetView zoomScaleSheetLayoutView="100" zoomScalePageLayoutView="0" workbookViewId="0" topLeftCell="A16">
      <selection activeCell="B24" sqref="B24"/>
    </sheetView>
  </sheetViews>
  <sheetFormatPr defaultColWidth="9.140625" defaultRowHeight="12.75"/>
  <cols>
    <col min="1" max="1" width="16.00390625" style="0" customWidth="1"/>
    <col min="2" max="8" width="17.57421875" style="0" customWidth="1"/>
  </cols>
  <sheetData>
    <row r="3" spans="1:8" ht="18">
      <c r="A3" s="280" t="s">
        <v>52</v>
      </c>
      <c r="B3" s="280"/>
      <c r="C3" s="280"/>
      <c r="D3" s="280"/>
      <c r="E3" s="280"/>
      <c r="F3" s="280"/>
      <c r="G3" s="280"/>
      <c r="H3" s="280"/>
    </row>
    <row r="4" spans="1:8" ht="12.75">
      <c r="A4" s="71"/>
      <c r="B4" s="72"/>
      <c r="C4" s="72"/>
      <c r="D4" s="72"/>
      <c r="E4" s="72"/>
      <c r="F4" s="72"/>
      <c r="G4" s="72"/>
      <c r="H4" s="73" t="s">
        <v>53</v>
      </c>
    </row>
    <row r="5" spans="1:8" ht="25.5">
      <c r="A5" s="151" t="s">
        <v>54</v>
      </c>
      <c r="B5" s="299" t="s">
        <v>74</v>
      </c>
      <c r="C5" s="299"/>
      <c r="D5" s="299"/>
      <c r="E5" s="299"/>
      <c r="F5" s="299"/>
      <c r="G5" s="299"/>
      <c r="H5" s="299"/>
    </row>
    <row r="6" spans="1:8" ht="51">
      <c r="A6" s="152" t="s">
        <v>55</v>
      </c>
      <c r="B6" s="153" t="s">
        <v>10</v>
      </c>
      <c r="C6" s="153" t="s">
        <v>56</v>
      </c>
      <c r="D6" s="153" t="s">
        <v>57</v>
      </c>
      <c r="E6" s="153" t="s">
        <v>58</v>
      </c>
      <c r="F6" s="153" t="s">
        <v>59</v>
      </c>
      <c r="G6" s="153" t="s">
        <v>91</v>
      </c>
      <c r="H6" s="153" t="s">
        <v>77</v>
      </c>
    </row>
    <row r="7" spans="1:8" ht="18">
      <c r="A7" s="160"/>
      <c r="B7" s="161"/>
      <c r="C7" s="161"/>
      <c r="D7" s="161"/>
      <c r="E7" s="161"/>
      <c r="F7" s="161"/>
      <c r="G7" s="161"/>
      <c r="H7" s="161"/>
    </row>
    <row r="8" spans="1:8" ht="18.75">
      <c r="A8" s="162">
        <v>65264</v>
      </c>
      <c r="B8" s="163"/>
      <c r="C8" s="164"/>
      <c r="D8" s="165">
        <v>1120500</v>
      </c>
      <c r="E8" s="163"/>
      <c r="F8" s="163"/>
      <c r="G8" s="166"/>
      <c r="H8" s="163"/>
    </row>
    <row r="9" spans="1:8" ht="18.75">
      <c r="A9" s="162">
        <v>65267</v>
      </c>
      <c r="B9" s="163"/>
      <c r="C9" s="164"/>
      <c r="D9" s="167"/>
      <c r="E9" s="163"/>
      <c r="F9" s="166"/>
      <c r="G9" s="168">
        <v>55000</v>
      </c>
      <c r="H9" s="163"/>
    </row>
    <row r="10" spans="1:8" ht="18.75">
      <c r="A10" s="162">
        <v>65269</v>
      </c>
      <c r="B10" s="163"/>
      <c r="C10" s="164"/>
      <c r="D10" s="167">
        <v>98000</v>
      </c>
      <c r="E10" s="163"/>
      <c r="F10" s="166"/>
      <c r="G10" s="163"/>
      <c r="H10" s="163"/>
    </row>
    <row r="11" spans="1:8" ht="18.75">
      <c r="A11" s="162">
        <v>63414</v>
      </c>
      <c r="B11" s="169"/>
      <c r="C11" s="170"/>
      <c r="D11" s="167">
        <v>15000</v>
      </c>
      <c r="E11" s="166"/>
      <c r="F11" s="163"/>
      <c r="G11" s="163"/>
      <c r="H11" s="163"/>
    </row>
    <row r="12" spans="1:8" ht="18.75">
      <c r="A12" s="162" t="s">
        <v>78</v>
      </c>
      <c r="B12" s="164">
        <v>190500</v>
      </c>
      <c r="C12" s="164"/>
      <c r="D12" s="171"/>
      <c r="E12" s="164">
        <v>119600</v>
      </c>
      <c r="F12" s="164"/>
      <c r="G12" s="164"/>
      <c r="H12" s="164"/>
    </row>
    <row r="13" spans="1:8" ht="18.75">
      <c r="A13" s="162">
        <v>63622</v>
      </c>
      <c r="B13" s="164"/>
      <c r="C13" s="164"/>
      <c r="D13" s="171"/>
      <c r="E13" s="164">
        <v>10000</v>
      </c>
      <c r="F13" s="164"/>
      <c r="G13" s="164"/>
      <c r="H13" s="164"/>
    </row>
    <row r="14" spans="1:8" ht="18.75">
      <c r="A14" s="162" t="s">
        <v>78</v>
      </c>
      <c r="B14" s="164"/>
      <c r="C14" s="164"/>
      <c r="D14" s="171"/>
      <c r="E14" s="164">
        <v>6947000</v>
      </c>
      <c r="F14" s="164"/>
      <c r="G14" s="164"/>
      <c r="H14" s="164"/>
    </row>
    <row r="15" spans="1:8" ht="37.5">
      <c r="A15" s="162" t="s">
        <v>79</v>
      </c>
      <c r="B15" s="172"/>
      <c r="C15" s="164"/>
      <c r="D15" s="171"/>
      <c r="E15" s="164">
        <v>60000</v>
      </c>
      <c r="F15" s="164"/>
      <c r="G15" s="164"/>
      <c r="H15" s="164"/>
    </row>
    <row r="16" spans="1:8" ht="37.5">
      <c r="A16" s="162" t="s">
        <v>80</v>
      </c>
      <c r="B16" s="164"/>
      <c r="C16" s="164"/>
      <c r="D16" s="171"/>
      <c r="E16" s="164">
        <v>10000</v>
      </c>
      <c r="F16" s="164"/>
      <c r="G16" s="164"/>
      <c r="H16" s="164"/>
    </row>
    <row r="17" spans="1:8" ht="18.75">
      <c r="A17" s="162" t="s">
        <v>81</v>
      </c>
      <c r="B17" s="164"/>
      <c r="C17" s="164"/>
      <c r="D17" s="171"/>
      <c r="E17" s="173">
        <v>30000</v>
      </c>
      <c r="F17" s="164"/>
      <c r="G17" s="164"/>
      <c r="H17" s="164"/>
    </row>
    <row r="18" spans="1:8" ht="18.75">
      <c r="A18" s="162">
        <v>661512</v>
      </c>
      <c r="B18" s="164"/>
      <c r="C18" s="164">
        <v>2000</v>
      </c>
      <c r="D18" s="164"/>
      <c r="E18" s="164"/>
      <c r="F18" s="164"/>
      <c r="G18" s="164"/>
      <c r="H18" s="164"/>
    </row>
    <row r="19" spans="1:8" ht="18.75">
      <c r="A19" s="174">
        <v>66311</v>
      </c>
      <c r="B19" s="164"/>
      <c r="C19" s="164"/>
      <c r="D19" s="164"/>
      <c r="E19" s="164"/>
      <c r="F19" s="164">
        <v>6000</v>
      </c>
      <c r="G19" s="164"/>
      <c r="H19" s="164"/>
    </row>
    <row r="20" spans="1:8" ht="18.75">
      <c r="A20" s="174">
        <v>66312</v>
      </c>
      <c r="B20" s="164"/>
      <c r="C20" s="164"/>
      <c r="D20" s="164"/>
      <c r="E20" s="164"/>
      <c r="F20" s="164">
        <v>15000</v>
      </c>
      <c r="G20" s="164"/>
      <c r="H20" s="164"/>
    </row>
    <row r="21" spans="1:8" ht="18.75">
      <c r="A21" s="174">
        <v>66313</v>
      </c>
      <c r="B21" s="164"/>
      <c r="C21" s="164"/>
      <c r="D21" s="164"/>
      <c r="E21" s="164"/>
      <c r="F21" s="164">
        <v>5000</v>
      </c>
      <c r="G21" s="164"/>
      <c r="H21" s="164"/>
    </row>
    <row r="22" spans="1:8" ht="18.75">
      <c r="A22" s="162">
        <v>67111</v>
      </c>
      <c r="B22" s="173">
        <v>580600</v>
      </c>
      <c r="C22" s="164"/>
      <c r="D22" s="164"/>
      <c r="E22" s="173">
        <v>50000</v>
      </c>
      <c r="F22" s="164">
        <v>0</v>
      </c>
      <c r="G22" s="164"/>
      <c r="H22" s="164"/>
    </row>
    <row r="23" spans="1:8" ht="18.75">
      <c r="A23" s="162" t="s">
        <v>64</v>
      </c>
      <c r="B23" s="164">
        <v>930400</v>
      </c>
      <c r="C23" s="164"/>
      <c r="D23" s="164"/>
      <c r="E23" s="164">
        <v>0</v>
      </c>
      <c r="F23" s="164"/>
      <c r="G23" s="164"/>
      <c r="H23" s="164"/>
    </row>
    <row r="24" spans="1:8" ht="18.75">
      <c r="A24" s="162" t="s">
        <v>115</v>
      </c>
      <c r="B24" s="164">
        <v>175500</v>
      </c>
      <c r="C24" s="164"/>
      <c r="D24" s="164"/>
      <c r="E24" s="164"/>
      <c r="F24" s="164"/>
      <c r="G24" s="164"/>
      <c r="H24" s="164"/>
    </row>
    <row r="25" spans="1:8" ht="18.75">
      <c r="A25" s="162">
        <v>66321</v>
      </c>
      <c r="B25" s="164"/>
      <c r="C25" s="164"/>
      <c r="D25" s="164"/>
      <c r="E25" s="164"/>
      <c r="F25" s="164">
        <v>2000</v>
      </c>
      <c r="G25" s="164"/>
      <c r="H25" s="164"/>
    </row>
    <row r="26" spans="1:8" ht="18.75">
      <c r="A26" s="162">
        <v>66322</v>
      </c>
      <c r="B26" s="164"/>
      <c r="C26" s="164"/>
      <c r="D26" s="164"/>
      <c r="E26" s="164"/>
      <c r="F26" s="164">
        <v>2000</v>
      </c>
      <c r="G26" s="164"/>
      <c r="H26" s="164"/>
    </row>
    <row r="27" spans="1:8" ht="18.75">
      <c r="A27" s="162">
        <v>63211</v>
      </c>
      <c r="B27" s="164"/>
      <c r="C27" s="164"/>
      <c r="D27" s="164"/>
      <c r="E27" s="164"/>
      <c r="F27" s="164"/>
      <c r="G27" s="164"/>
      <c r="H27" s="164">
        <v>45000</v>
      </c>
    </row>
    <row r="28" spans="1:8" ht="18.75">
      <c r="A28" s="162">
        <v>922</v>
      </c>
      <c r="B28" s="164">
        <v>63000</v>
      </c>
      <c r="C28" s="164"/>
      <c r="D28" s="164"/>
      <c r="E28" s="164"/>
      <c r="F28" s="164"/>
      <c r="G28" s="164"/>
      <c r="H28" s="164"/>
    </row>
    <row r="29" spans="1:8" ht="37.5">
      <c r="A29" s="175" t="s">
        <v>61</v>
      </c>
      <c r="B29" s="164">
        <f>SUM(B8:B28)</f>
        <v>1940000</v>
      </c>
      <c r="C29" s="164">
        <f>SUM(C8:C26)</f>
        <v>2000</v>
      </c>
      <c r="D29" s="173">
        <f>SUM(D8:D26)</f>
        <v>1233500</v>
      </c>
      <c r="E29" s="164">
        <f>SUM(E8:E26)</f>
        <v>7226600</v>
      </c>
      <c r="F29" s="164">
        <f>SUM(F8:F26)</f>
        <v>30000</v>
      </c>
      <c r="G29" s="164">
        <f>SUM(G8:G26)</f>
        <v>55000</v>
      </c>
      <c r="H29" s="164">
        <f>SUM(H8:H27)</f>
        <v>45000</v>
      </c>
    </row>
    <row r="30" spans="1:8" ht="75">
      <c r="A30" s="175" t="s">
        <v>75</v>
      </c>
      <c r="B30" s="298">
        <f>B29+C29+D29+E29+F29+G29+H29</f>
        <v>10532100</v>
      </c>
      <c r="C30" s="298"/>
      <c r="D30" s="298"/>
      <c r="E30" s="298"/>
      <c r="F30" s="298"/>
      <c r="G30" s="298"/>
      <c r="H30" s="298"/>
    </row>
    <row r="31" spans="1:8" ht="18">
      <c r="A31" s="176"/>
      <c r="B31" s="176"/>
      <c r="C31" s="176"/>
      <c r="D31" s="177"/>
      <c r="E31" s="178"/>
      <c r="F31" s="19"/>
      <c r="G31" s="19"/>
      <c r="H31" s="179"/>
    </row>
    <row r="32" spans="1:8" ht="25.5">
      <c r="A32" s="155" t="s">
        <v>54</v>
      </c>
      <c r="B32" s="300" t="s">
        <v>92</v>
      </c>
      <c r="C32" s="300"/>
      <c r="D32" s="300"/>
      <c r="E32" s="300"/>
      <c r="F32" s="300"/>
      <c r="G32" s="300"/>
      <c r="H32" s="300"/>
    </row>
    <row r="33" spans="1:8" ht="51">
      <c r="A33" s="156" t="s">
        <v>55</v>
      </c>
      <c r="B33" s="153" t="s">
        <v>10</v>
      </c>
      <c r="C33" s="153" t="s">
        <v>56</v>
      </c>
      <c r="D33" s="153" t="s">
        <v>57</v>
      </c>
      <c r="E33" s="153" t="s">
        <v>58</v>
      </c>
      <c r="F33" s="153" t="s">
        <v>59</v>
      </c>
      <c r="G33" s="153" t="s">
        <v>91</v>
      </c>
      <c r="H33" s="153" t="s">
        <v>77</v>
      </c>
    </row>
    <row r="34" spans="1:8" ht="18.75">
      <c r="A34" s="162">
        <v>65</v>
      </c>
      <c r="B34" s="163"/>
      <c r="C34" s="164"/>
      <c r="D34" s="235">
        <v>1217700</v>
      </c>
      <c r="E34" s="163"/>
      <c r="F34" s="163"/>
      <c r="G34" s="163">
        <v>55000</v>
      </c>
      <c r="H34" s="163"/>
    </row>
    <row r="35" spans="1:8" ht="18.75">
      <c r="A35" s="162">
        <v>66</v>
      </c>
      <c r="B35" s="164"/>
      <c r="C35" s="164">
        <v>2000</v>
      </c>
      <c r="D35" s="164"/>
      <c r="E35" s="164">
        <v>0</v>
      </c>
      <c r="F35" s="164">
        <v>30000</v>
      </c>
      <c r="G35" s="164"/>
      <c r="H35" s="164"/>
    </row>
    <row r="36" spans="1:8" ht="18.75">
      <c r="A36" s="162">
        <v>67</v>
      </c>
      <c r="B36" s="164">
        <v>1684500</v>
      </c>
      <c r="C36" s="164"/>
      <c r="D36" s="164"/>
      <c r="E36" s="164"/>
      <c r="F36" s="164"/>
      <c r="G36" s="164"/>
      <c r="H36" s="164"/>
    </row>
    <row r="37" spans="1:8" ht="18.75">
      <c r="A37" s="162">
        <v>63</v>
      </c>
      <c r="B37" s="164">
        <v>50000</v>
      </c>
      <c r="C37" s="164"/>
      <c r="D37" s="164">
        <v>15000</v>
      </c>
      <c r="E37" s="164">
        <v>7176300</v>
      </c>
      <c r="F37" s="164"/>
      <c r="G37" s="164"/>
      <c r="H37" s="164"/>
    </row>
    <row r="38" spans="1:8" ht="18.75">
      <c r="A38" s="162">
        <v>63</v>
      </c>
      <c r="B38" s="164"/>
      <c r="C38" s="164"/>
      <c r="D38" s="164"/>
      <c r="E38" s="164">
        <v>190500</v>
      </c>
      <c r="F38" s="164"/>
      <c r="G38" s="164"/>
      <c r="H38" s="164"/>
    </row>
    <row r="39" spans="1:8" ht="18.75">
      <c r="A39" s="182"/>
      <c r="B39" s="164"/>
      <c r="C39" s="164"/>
      <c r="D39" s="164"/>
      <c r="E39" s="164"/>
      <c r="F39" s="164"/>
      <c r="G39" s="164"/>
      <c r="H39" s="164"/>
    </row>
    <row r="40" spans="1:8" ht="18">
      <c r="A40" s="182"/>
      <c r="B40" s="181"/>
      <c r="C40" s="181"/>
      <c r="D40" s="181"/>
      <c r="E40" s="181"/>
      <c r="F40" s="181"/>
      <c r="G40" s="181"/>
      <c r="H40" s="181"/>
    </row>
    <row r="41" spans="1:8" ht="18">
      <c r="A41" s="182"/>
      <c r="B41" s="181"/>
      <c r="C41" s="181"/>
      <c r="D41" s="181"/>
      <c r="E41" s="181"/>
      <c r="F41" s="181"/>
      <c r="G41" s="181"/>
      <c r="H41" s="181"/>
    </row>
    <row r="42" spans="1:8" ht="18">
      <c r="A42" s="182"/>
      <c r="B42" s="181"/>
      <c r="C42" s="181"/>
      <c r="D42" s="181"/>
      <c r="E42" s="181"/>
      <c r="F42" s="181"/>
      <c r="G42" s="181"/>
      <c r="H42" s="181"/>
    </row>
    <row r="43" spans="1:8" ht="37.5">
      <c r="A43" s="175" t="s">
        <v>61</v>
      </c>
      <c r="B43" s="164">
        <f aca="true" t="shared" si="0" ref="B43:H43">SUM(B34:B42)</f>
        <v>1734500</v>
      </c>
      <c r="C43" s="164">
        <f t="shared" si="0"/>
        <v>2000</v>
      </c>
      <c r="D43" s="164">
        <f t="shared" si="0"/>
        <v>1232700</v>
      </c>
      <c r="E43" s="164">
        <f t="shared" si="0"/>
        <v>7366800</v>
      </c>
      <c r="F43" s="164">
        <f t="shared" si="0"/>
        <v>30000</v>
      </c>
      <c r="G43" s="164">
        <f t="shared" si="0"/>
        <v>55000</v>
      </c>
      <c r="H43" s="164">
        <f t="shared" si="0"/>
        <v>0</v>
      </c>
    </row>
    <row r="44" spans="1:8" ht="75">
      <c r="A44" s="175" t="s">
        <v>107</v>
      </c>
      <c r="B44" s="298">
        <f>B43+C43+D43+E43+F43+G43+H43</f>
        <v>10421000</v>
      </c>
      <c r="C44" s="298"/>
      <c r="D44" s="298"/>
      <c r="E44" s="298"/>
      <c r="F44" s="298"/>
      <c r="G44" s="298"/>
      <c r="H44" s="298"/>
    </row>
    <row r="45" spans="1:8" ht="12.75">
      <c r="A45" s="157"/>
      <c r="B45" s="157"/>
      <c r="C45" s="157"/>
      <c r="D45" s="158"/>
      <c r="E45" s="159"/>
      <c r="F45" s="154"/>
      <c r="G45" s="154"/>
      <c r="H45" s="154"/>
    </row>
    <row r="46" spans="1:8" ht="25.5">
      <c r="A46" s="155" t="s">
        <v>54</v>
      </c>
      <c r="B46" s="300" t="s">
        <v>106</v>
      </c>
      <c r="C46" s="300"/>
      <c r="D46" s="300"/>
      <c r="E46" s="300"/>
      <c r="F46" s="300"/>
      <c r="G46" s="300"/>
      <c r="H46" s="300"/>
    </row>
    <row r="47" spans="1:8" ht="51">
      <c r="A47" s="156" t="s">
        <v>55</v>
      </c>
      <c r="B47" s="153" t="s">
        <v>10</v>
      </c>
      <c r="C47" s="153" t="s">
        <v>56</v>
      </c>
      <c r="D47" s="153" t="s">
        <v>57</v>
      </c>
      <c r="E47" s="153" t="s">
        <v>58</v>
      </c>
      <c r="F47" s="153" t="s">
        <v>59</v>
      </c>
      <c r="G47" s="153" t="s">
        <v>91</v>
      </c>
      <c r="H47" s="153" t="s">
        <v>60</v>
      </c>
    </row>
    <row r="48" spans="1:8" ht="18.75">
      <c r="A48" s="162">
        <v>65</v>
      </c>
      <c r="B48" s="163"/>
      <c r="C48" s="164"/>
      <c r="D48" s="235">
        <v>1217700</v>
      </c>
      <c r="E48" s="163"/>
      <c r="F48" s="163"/>
      <c r="G48" s="163">
        <v>55000</v>
      </c>
      <c r="H48" s="180"/>
    </row>
    <row r="49" spans="1:8" ht="18.75">
      <c r="A49" s="162">
        <v>66</v>
      </c>
      <c r="B49" s="164"/>
      <c r="C49" s="164">
        <v>2000</v>
      </c>
      <c r="D49" s="164"/>
      <c r="E49" s="164">
        <v>0</v>
      </c>
      <c r="F49" s="164">
        <v>30000</v>
      </c>
      <c r="G49" s="164"/>
      <c r="H49" s="181"/>
    </row>
    <row r="50" spans="1:8" ht="18.75">
      <c r="A50" s="162">
        <v>67</v>
      </c>
      <c r="B50" s="164">
        <v>1684500</v>
      </c>
      <c r="C50" s="164"/>
      <c r="D50" s="164"/>
      <c r="E50" s="164"/>
      <c r="F50" s="164"/>
      <c r="G50" s="164"/>
      <c r="H50" s="181"/>
    </row>
    <row r="51" spans="1:8" ht="18.75">
      <c r="A51" s="162">
        <v>63</v>
      </c>
      <c r="B51" s="164">
        <v>50000</v>
      </c>
      <c r="C51" s="164"/>
      <c r="D51" s="164">
        <v>15000</v>
      </c>
      <c r="E51" s="164">
        <v>7176300</v>
      </c>
      <c r="F51" s="164"/>
      <c r="G51" s="164"/>
      <c r="H51" s="181"/>
    </row>
    <row r="52" spans="1:8" ht="18.75">
      <c r="A52" s="236"/>
      <c r="B52" s="164"/>
      <c r="C52" s="164"/>
      <c r="D52" s="164"/>
      <c r="E52" s="164">
        <v>190500</v>
      </c>
      <c r="F52" s="164"/>
      <c r="G52" s="164"/>
      <c r="H52" s="181"/>
    </row>
    <row r="53" spans="1:8" ht="18">
      <c r="A53" s="182"/>
      <c r="B53" s="181"/>
      <c r="C53" s="181"/>
      <c r="D53" s="181"/>
      <c r="E53" s="181"/>
      <c r="F53" s="181"/>
      <c r="G53" s="181"/>
      <c r="H53" s="181"/>
    </row>
    <row r="54" spans="1:8" ht="18">
      <c r="A54" s="182"/>
      <c r="B54" s="181"/>
      <c r="C54" s="181"/>
      <c r="D54" s="181"/>
      <c r="E54" s="181"/>
      <c r="F54" s="181"/>
      <c r="G54" s="181"/>
      <c r="H54" s="181"/>
    </row>
    <row r="55" spans="1:8" ht="18">
      <c r="A55" s="182"/>
      <c r="B55" s="181"/>
      <c r="C55" s="181"/>
      <c r="D55" s="181"/>
      <c r="E55" s="181"/>
      <c r="F55" s="181"/>
      <c r="G55" s="181"/>
      <c r="H55" s="181"/>
    </row>
    <row r="56" spans="1:8" ht="18">
      <c r="A56" s="182"/>
      <c r="B56" s="181"/>
      <c r="C56" s="181"/>
      <c r="D56" s="181"/>
      <c r="E56" s="181"/>
      <c r="F56" s="181"/>
      <c r="G56" s="181"/>
      <c r="H56" s="181"/>
    </row>
    <row r="57" spans="1:8" ht="37.5">
      <c r="A57" s="175" t="s">
        <v>61</v>
      </c>
      <c r="B57" s="164">
        <f>SUM(B48:B56)</f>
        <v>1734500</v>
      </c>
      <c r="C57" s="164">
        <f>+C49</f>
        <v>2000</v>
      </c>
      <c r="D57" s="164">
        <f>SUM(D48:D56)</f>
        <v>1232700</v>
      </c>
      <c r="E57" s="167">
        <f>SUM(E48:E56)</f>
        <v>7366800</v>
      </c>
      <c r="F57" s="167">
        <f>SUM(F48:F56)</f>
        <v>30000</v>
      </c>
      <c r="G57" s="167">
        <f>SUM(G48:G56)</f>
        <v>55000</v>
      </c>
      <c r="H57" s="167">
        <f>SUM(H48:H56)</f>
        <v>0</v>
      </c>
    </row>
    <row r="58" spans="1:8" ht="75">
      <c r="A58" s="175" t="s">
        <v>108</v>
      </c>
      <c r="B58" s="298">
        <f>B57+C57+D57+E57+F57+G57+H57</f>
        <v>10421000</v>
      </c>
      <c r="C58" s="298"/>
      <c r="D58" s="298"/>
      <c r="E58" s="298"/>
      <c r="F58" s="298"/>
      <c r="G58" s="298"/>
      <c r="H58" s="298"/>
    </row>
    <row r="59" spans="1:8" ht="12.75">
      <c r="A59" s="90"/>
      <c r="B59" s="90"/>
      <c r="C59" s="90"/>
      <c r="D59" s="90"/>
      <c r="E59" s="90"/>
      <c r="F59" s="90"/>
      <c r="G59" s="90"/>
      <c r="H59" s="90"/>
    </row>
  </sheetData>
  <sheetProtection/>
  <mergeCells count="7">
    <mergeCell ref="B58:H58"/>
    <mergeCell ref="A3:H3"/>
    <mergeCell ref="B5:H5"/>
    <mergeCell ref="B30:H30"/>
    <mergeCell ref="B32:H32"/>
    <mergeCell ref="B44:H44"/>
    <mergeCell ref="B46:H46"/>
  </mergeCells>
  <printOptions/>
  <pageMargins left="0.7" right="0.7" top="0.75" bottom="0.75" header="0.3" footer="0.3"/>
  <pageSetup horizontalDpi="600" verticalDpi="6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140625" defaultRowHeight="12.75"/>
  <cols>
    <col min="2" max="2" width="23.140625" style="0" customWidth="1"/>
    <col min="3" max="3" width="13.0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Eda Bjelogrlic</cp:lastModifiedBy>
  <cp:lastPrinted>2019-12-17T13:19:48Z</cp:lastPrinted>
  <dcterms:created xsi:type="dcterms:W3CDTF">2013-09-11T11:00:21Z</dcterms:created>
  <dcterms:modified xsi:type="dcterms:W3CDTF">2020-01-13T14:20:22Z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