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2"/>
  </bookViews>
  <sheets>
    <sheet name="OPĆI DIO" sheetId="1" r:id="rId1"/>
    <sheet name="Rebalans 2022." sheetId="2" r:id="rId2"/>
    <sheet name="plan prihoda" sheetId="3" r:id="rId3"/>
    <sheet name="1" sheetId="4" r:id="rId4"/>
    <sheet name="List3" sheetId="5" r:id="rId5"/>
  </sheets>
  <definedNames>
    <definedName name="_xlnm.Print_Area" localSheetId="0">'OPĆI DIO'!$A$1:$H$23</definedName>
    <definedName name="_xlnm.Print_Area" localSheetId="1">'Rebalans 2022.'!$A$1:$R$141</definedName>
  </definedNames>
  <calcPr fullCalcOnLoad="1"/>
</workbook>
</file>

<file path=xl/sharedStrings.xml><?xml version="1.0" encoding="utf-8"?>
<sst xmlns="http://schemas.openxmlformats.org/spreadsheetml/2006/main" count="279" uniqueCount="110">
  <si>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</si>
  <si>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</si>
  <si>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</si>
  <si>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</si>
  <si>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</si>
  <si>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</si>
  <si>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</si>
  <si>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</si>
  <si>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</si>
  <si>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</si>
  <si>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</si>
  <si>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</si>
  <si>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Ostali rashodi za zaposlene</t>
  </si>
  <si>
    <t>Ostali nespomenuti rashodi poslovanja</t>
  </si>
  <si>
    <t>OPĆI DIO</t>
  </si>
  <si>
    <t>PRIHODI UKUPNO</t>
  </si>
  <si>
    <t>RASHODI UKUPNO</t>
  </si>
  <si>
    <t>AKTIVNOST A502001 :DECENTRALIZIRANE FUNKCIJE OSNOVNOŠKOLSKOG OBRAZOVANJA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</si>
  <si>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</si>
  <si>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</si>
  <si>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</si>
  <si>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</si>
  <si>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</si>
  <si>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</si>
  <si>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</si>
  <si>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</si>
  <si>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</si>
  <si>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Službena putovanja</t>
  </si>
  <si>
    <t>Uredski materijal i ostali materijalni rashodi</t>
  </si>
  <si>
    <t>Energija</t>
  </si>
  <si>
    <t>Sitni inventar i auto gume</t>
  </si>
  <si>
    <t xml:space="preserve">Usluge tekućeg i investicijskog održavanja </t>
  </si>
  <si>
    <t>UKUPNO KORISNIK 11</t>
  </si>
  <si>
    <t>AKTIVNOST A503002: PRODUŽENI BORAVAK U OSNOVNIM ŠKOLAMA</t>
  </si>
  <si>
    <t>vlastiti prihodi</t>
  </si>
  <si>
    <t>Plaće za redovan rad</t>
  </si>
  <si>
    <t>Materijal i sirovine</t>
  </si>
  <si>
    <t>Uredska oprema i namještaj</t>
  </si>
  <si>
    <t>AKTIVNOST A503005 : REDOVNI PROGRAM ODGOJA I OBRAZOVANJA</t>
  </si>
  <si>
    <t>ostali  prihodi</t>
  </si>
  <si>
    <t>Brojčana oznaka i naziv programa</t>
  </si>
  <si>
    <t>socijalni program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</si>
  <si>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</si>
  <si>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</si>
  <si>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</si>
  <si>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</si>
  <si>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</si>
  <si>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</si>
  <si>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</si>
  <si>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</si>
  <si>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</si>
  <si>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</si>
  <si>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</si>
  <si>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</si>
  <si>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</si>
  <si>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</si>
  <si>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</si>
  <si>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</si>
  <si>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</si>
  <si>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Ukupno (po izvorima)</t>
  </si>
  <si>
    <t>67111dec</t>
  </si>
  <si>
    <t>općina</t>
  </si>
  <si>
    <t>općine</t>
  </si>
  <si>
    <t xml:space="preserve"> brojčana oznaka i naziv programa</t>
  </si>
  <si>
    <t>Naknade troškova zaposlenima</t>
  </si>
  <si>
    <t>Rashodi za usluge</t>
  </si>
  <si>
    <t>pomoćnici u natavi</t>
  </si>
  <si>
    <t>u nastavi</t>
  </si>
  <si>
    <t>državaEU  63,26421%</t>
  </si>
  <si>
    <t>63612 država</t>
  </si>
  <si>
    <t>63613 županija</t>
  </si>
  <si>
    <t>63613 grad Vodnj</t>
  </si>
  <si>
    <t>63613 općine</t>
  </si>
  <si>
    <t>Naknada troškova zaposlenima</t>
  </si>
  <si>
    <t>Rashodi za materijal i energiju</t>
  </si>
  <si>
    <t xml:space="preserve">Plaće za redovan rad  </t>
  </si>
  <si>
    <t>Doprinosi na plaće</t>
  </si>
  <si>
    <t>Ostali financijski rashodi</t>
  </si>
  <si>
    <t>Postrojenja i oprema</t>
  </si>
  <si>
    <t>Knjige,umjetnič. djela i ostale izložb.vr</t>
  </si>
  <si>
    <t>Naknade trošk osobama izvan rad odnosa</t>
  </si>
  <si>
    <t>Prihodi od naknade s osnova osig.</t>
  </si>
  <si>
    <t>Prihodi od  nadoknade šteta s osnova osiguranja</t>
  </si>
  <si>
    <t xml:space="preserve">državaEU  </t>
  </si>
  <si>
    <t>Glazbeni instrumenti i oprema</t>
  </si>
  <si>
    <t>Zakupnine i najamnine</t>
  </si>
  <si>
    <t xml:space="preserve">Naknade građanima i kućanstvima u naravi </t>
  </si>
  <si>
    <t>REBALANS</t>
  </si>
  <si>
    <t>(proračunski/izvanproračunski)aktivnost :PLAĆE MINISTARSTVO</t>
  </si>
  <si>
    <t>PLAĆE MINISTARSTVO</t>
  </si>
  <si>
    <t>Rashodi poslovanja</t>
  </si>
  <si>
    <t>63612-plaće MZOŠ</t>
  </si>
  <si>
    <t>922-višak</t>
  </si>
  <si>
    <t>Licence</t>
  </si>
  <si>
    <t xml:space="preserve">rashodi za nabavu neproizvedene dugotraj.imovine </t>
  </si>
  <si>
    <t>Knjige</t>
  </si>
  <si>
    <t>Nematerijalna imovina-licence</t>
  </si>
  <si>
    <t>sveukupno rebalans 2022.</t>
  </si>
  <si>
    <t xml:space="preserve"> REBALANS RIZNICA  2022.</t>
  </si>
  <si>
    <t>pomoćnici u nastavi Grad</t>
  </si>
  <si>
    <t>PLAN 
2022.</t>
  </si>
  <si>
    <t>2022.</t>
  </si>
  <si>
    <t>Ukupno prihodi i primici za 2022.</t>
  </si>
  <si>
    <t>REBALANS PLANA 2022.</t>
  </si>
  <si>
    <t xml:space="preserve"> višak iz 2021. po izvorima financiranja</t>
  </si>
  <si>
    <t xml:space="preserve">   REBALANS FINANCIJSKOG PLANA  OŠ VELI VRH  ZA 2022.                                                                                                                                               </t>
  </si>
  <si>
    <t>HZZ</t>
  </si>
  <si>
    <t>REBALANS 2022.</t>
  </si>
  <si>
    <t>HZZ pripravnik</t>
  </si>
  <si>
    <t>67111-pomoćn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</si>
</sst>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Times New Roman"/>
      <family val="1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23" fillId="0" borderId="17" xfId="0" applyNumberFormat="1" applyFont="1" applyFill="1" applyBorder="1" applyAlignment="1" applyProtection="1">
      <alignment horizontal="center" wrapText="1"/>
      <protection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 quotePrefix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 wrapText="1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0" fillId="0" borderId="17" xfId="87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0" fillId="0" borderId="17" xfId="0" applyNumberFormat="1" applyFont="1" applyBorder="1" applyAlignment="1">
      <alignment vertical="center"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19" xfId="87" applyNumberFormat="1" applyFont="1" applyFill="1" applyBorder="1" applyAlignment="1" quotePrefix="1">
      <alignment horizontal="center" vertical="center" wrapText="1"/>
      <protection/>
    </xf>
    <xf numFmtId="4" fontId="39" fillId="0" borderId="19" xfId="87" applyNumberFormat="1" applyFont="1" applyFill="1" applyBorder="1" applyAlignment="1">
      <alignment vertical="center"/>
      <protection/>
    </xf>
    <xf numFmtId="3" fontId="44" fillId="0" borderId="19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0" fontId="50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vertical="center"/>
    </xf>
    <xf numFmtId="3" fontId="40" fillId="0" borderId="19" xfId="0" applyNumberFormat="1" applyFont="1" applyBorder="1" applyAlignment="1">
      <alignment horizontal="center" vertical="center" wrapText="1" readingOrder="1"/>
    </xf>
    <xf numFmtId="3" fontId="40" fillId="0" borderId="19" xfId="87" applyNumberFormat="1" applyFont="1" applyFill="1" applyBorder="1" applyAlignment="1">
      <alignment horizontal="center" vertical="center" wrapText="1"/>
      <protection/>
    </xf>
    <xf numFmtId="3" fontId="45" fillId="0" borderId="19" xfId="0" applyNumberFormat="1" applyFont="1" applyBorder="1" applyAlignment="1">
      <alignment horizontal="center" vertical="center" wrapText="1"/>
    </xf>
    <xf numFmtId="3" fontId="43" fillId="0" borderId="19" xfId="0" applyNumberFormat="1" applyFont="1" applyBorder="1" applyAlignment="1" quotePrefix="1">
      <alignment horizontal="left"/>
    </xf>
    <xf numFmtId="0" fontId="47" fillId="0" borderId="20" xfId="0" applyNumberFormat="1" applyFont="1" applyBorder="1" applyAlignment="1" quotePrefix="1">
      <alignment horizontal="left" vertical="center"/>
    </xf>
    <xf numFmtId="0" fontId="46" fillId="0" borderId="2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 wrapText="1" readingOrder="1"/>
    </xf>
    <xf numFmtId="0" fontId="0" fillId="0" borderId="17" xfId="0" applyNumberFormat="1" applyFill="1" applyBorder="1" applyAlignment="1" applyProtection="1">
      <alignment/>
      <protection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3" fontId="40" fillId="0" borderId="19" xfId="0" applyNumberFormat="1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4" fillId="0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horizontal="left" vertical="center" wrapText="1"/>
      <protection/>
    </xf>
    <xf numFmtId="0" fontId="40" fillId="0" borderId="17" xfId="87" applyNumberFormat="1" applyFont="1" applyFill="1" applyBorder="1" applyAlignment="1" quotePrefix="1">
      <alignment horizontal="center" vertical="center" wrapText="1"/>
      <protection/>
    </xf>
    <xf numFmtId="0" fontId="55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left" vertical="center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49" fontId="56" fillId="0" borderId="17" xfId="0" applyNumberFormat="1" applyFont="1" applyFill="1" applyBorder="1" applyAlignment="1">
      <alignment horizontal="left" vertical="center" wrapText="1"/>
    </xf>
    <xf numFmtId="0" fontId="54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3" fontId="55" fillId="0" borderId="17" xfId="87" applyNumberFormat="1" applyFont="1" applyFill="1" applyBorder="1" applyAlignment="1">
      <alignment horizontal="center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49" fontId="57" fillId="0" borderId="17" xfId="0" applyNumberFormat="1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4" fillId="9" borderId="17" xfId="0" applyFont="1" applyFill="1" applyBorder="1" applyAlignment="1">
      <alignment horizontal="left" vertical="center" wrapText="1"/>
    </xf>
    <xf numFmtId="3" fontId="55" fillId="0" borderId="17" xfId="87" applyNumberFormat="1" applyFont="1" applyFill="1" applyBorder="1" applyAlignment="1">
      <alignment vertical="center"/>
      <protection/>
    </xf>
    <xf numFmtId="0" fontId="55" fillId="8" borderId="17" xfId="87" applyNumberFormat="1" applyFont="1" applyFill="1" applyBorder="1" applyAlignment="1">
      <alignment vertical="center"/>
      <protection/>
    </xf>
    <xf numFmtId="49" fontId="56" fillId="28" borderId="17" xfId="0" applyNumberFormat="1" applyFont="1" applyFill="1" applyBorder="1" applyAlignment="1">
      <alignment horizontal="left" vertical="center" wrapText="1"/>
    </xf>
    <xf numFmtId="0" fontId="58" fillId="0" borderId="17" xfId="87" applyNumberFormat="1" applyFont="1" applyFill="1" applyBorder="1" applyAlignment="1" quotePrefix="1">
      <alignment horizontal="center" vertical="center" wrapText="1"/>
      <protection/>
    </xf>
    <xf numFmtId="0" fontId="58" fillId="0" borderId="17" xfId="87" applyNumberFormat="1" applyFont="1" applyFill="1" applyBorder="1" applyAlignment="1">
      <alignment horizontal="center" vertical="center" wrapText="1"/>
      <protection/>
    </xf>
    <xf numFmtId="3" fontId="58" fillId="0" borderId="17" xfId="87" applyNumberFormat="1" applyFont="1" applyFill="1" applyBorder="1" applyAlignment="1" quotePrefix="1">
      <alignment horizontal="center" vertical="center" wrapText="1"/>
      <protection/>
    </xf>
    <xf numFmtId="3" fontId="58" fillId="0" borderId="17" xfId="87" applyNumberFormat="1" applyFont="1" applyFill="1" applyBorder="1" applyAlignment="1">
      <alignment horizontal="center" vertical="center" wrapText="1"/>
      <protection/>
    </xf>
    <xf numFmtId="0" fontId="59" fillId="0" borderId="17" xfId="0" applyNumberFormat="1" applyFont="1" applyFill="1" applyBorder="1" applyAlignment="1" applyProtection="1">
      <alignment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3" fontId="55" fillId="0" borderId="17" xfId="0" applyNumberFormat="1" applyFont="1" applyBorder="1" applyAlignment="1">
      <alignment vertical="center"/>
    </xf>
    <xf numFmtId="0" fontId="55" fillId="27" borderId="17" xfId="0" applyNumberFormat="1" applyFont="1" applyFill="1" applyBorder="1" applyAlignment="1">
      <alignment horizontal="center" vertical="center"/>
    </xf>
    <xf numFmtId="0" fontId="55" fillId="27" borderId="17" xfId="0" applyNumberFormat="1" applyFont="1" applyFill="1" applyBorder="1" applyAlignment="1">
      <alignment horizontal="left" vertical="center"/>
    </xf>
    <xf numFmtId="0" fontId="55" fillId="0" borderId="17" xfId="0" applyNumberFormat="1" applyFont="1" applyFill="1" applyBorder="1" applyAlignment="1">
      <alignment horizontal="center" vertical="center"/>
    </xf>
    <xf numFmtId="0" fontId="55" fillId="0" borderId="17" xfId="0" applyNumberFormat="1" applyFont="1" applyBorder="1" applyAlignment="1">
      <alignment horizontal="center"/>
    </xf>
    <xf numFmtId="0" fontId="54" fillId="9" borderId="17" xfId="0" applyFont="1" applyFill="1" applyBorder="1" applyAlignment="1">
      <alignment horizontal="left" vertical="center" wrapText="1"/>
    </xf>
    <xf numFmtId="0" fontId="54" fillId="22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left" vertical="center"/>
      <protection/>
    </xf>
    <xf numFmtId="0" fontId="54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/>
    </xf>
    <xf numFmtId="0" fontId="53" fillId="27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left" vertical="center" wrapText="1"/>
    </xf>
    <xf numFmtId="0" fontId="54" fillId="0" borderId="17" xfId="0" applyFont="1" applyBorder="1" applyAlignment="1">
      <alignment horizontal="center" vertical="center"/>
    </xf>
    <xf numFmtId="0" fontId="55" fillId="0" borderId="17" xfId="87" applyNumberFormat="1" applyFont="1" applyFill="1" applyBorder="1" applyAlignment="1">
      <alignment vertical="center"/>
      <protection/>
    </xf>
    <xf numFmtId="0" fontId="54" fillId="22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center" vertical="center"/>
    </xf>
    <xf numFmtId="0" fontId="55" fillId="0" borderId="17" xfId="0" applyNumberFormat="1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8" fillId="0" borderId="17" xfId="0" applyNumberFormat="1" applyFont="1" applyBorder="1" applyAlignment="1">
      <alignment horizontal="center" vertical="center" wrapText="1"/>
    </xf>
    <xf numFmtId="3" fontId="60" fillId="0" borderId="17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 readingOrder="1"/>
    </xf>
    <xf numFmtId="179" fontId="58" fillId="0" borderId="17" xfId="0" applyNumberFormat="1" applyFont="1" applyBorder="1" applyAlignment="1">
      <alignment horizontal="center" vertical="center" wrapText="1" readingOrder="1"/>
    </xf>
    <xf numFmtId="3" fontId="61" fillId="0" borderId="17" xfId="0" applyNumberFormat="1" applyFont="1" applyBorder="1" applyAlignment="1">
      <alignment horizontal="right"/>
    </xf>
    <xf numFmtId="3" fontId="61" fillId="0" borderId="17" xfId="0" applyNumberFormat="1" applyFont="1" applyFill="1" applyBorder="1" applyAlignment="1" applyProtection="1">
      <alignment horizontal="right" wrapText="1"/>
      <protection/>
    </xf>
    <xf numFmtId="3" fontId="61" fillId="0" borderId="15" xfId="0" applyNumberFormat="1" applyFont="1" applyBorder="1" applyAlignment="1">
      <alignment horizontal="right"/>
    </xf>
    <xf numFmtId="1" fontId="52" fillId="29" borderId="17" xfId="0" applyNumberFormat="1" applyFont="1" applyFill="1" applyBorder="1" applyAlignment="1">
      <alignment horizontal="right" vertical="top" wrapText="1"/>
    </xf>
    <xf numFmtId="1" fontId="52" fillId="29" borderId="17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1" fontId="63" fillId="0" borderId="17" xfId="0" applyNumberFormat="1" applyFont="1" applyBorder="1" applyAlignment="1">
      <alignment horizontal="left" wrapText="1"/>
    </xf>
    <xf numFmtId="3" fontId="63" fillId="0" borderId="17" xfId="0" applyNumberFormat="1" applyFont="1" applyBorder="1" applyAlignment="1">
      <alignment horizontal="center" vertical="center" wrapText="1"/>
    </xf>
    <xf numFmtId="3" fontId="63" fillId="0" borderId="17" xfId="0" applyNumberFormat="1" applyFont="1" applyBorder="1" applyAlignment="1">
      <alignment/>
    </xf>
    <xf numFmtId="3" fontId="63" fillId="0" borderId="17" xfId="0" applyNumberFormat="1" applyFont="1" applyFill="1" applyBorder="1" applyAlignment="1">
      <alignment wrapText="1"/>
    </xf>
    <xf numFmtId="3" fontId="63" fillId="0" borderId="17" xfId="0" applyNumberFormat="1" applyFont="1" applyBorder="1" applyAlignment="1">
      <alignment horizontal="right" vertical="center" wrapText="1"/>
    </xf>
    <xf numFmtId="3" fontId="63" fillId="0" borderId="17" xfId="0" applyNumberFormat="1" applyFont="1" applyBorder="1" applyAlignment="1">
      <alignment wrapText="1"/>
    </xf>
    <xf numFmtId="3" fontId="63" fillId="0" borderId="17" xfId="0" applyNumberFormat="1" applyFont="1" applyFill="1" applyBorder="1" applyAlignment="1">
      <alignment horizontal="center" vertical="center" wrapText="1"/>
    </xf>
    <xf numFmtId="3" fontId="63" fillId="0" borderId="17" xfId="0" applyNumberFormat="1" applyFont="1" applyBorder="1" applyAlignment="1">
      <alignment vertical="center" wrapText="1"/>
    </xf>
    <xf numFmtId="3" fontId="64" fillId="0" borderId="17" xfId="0" applyNumberFormat="1" applyFont="1" applyFill="1" applyBorder="1" applyAlignment="1" applyProtection="1">
      <alignment/>
      <protection/>
    </xf>
    <xf numFmtId="3" fontId="63" fillId="0" borderId="17" xfId="0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3" fontId="63" fillId="0" borderId="17" xfId="0" applyNumberFormat="1" applyFont="1" applyFill="1" applyBorder="1" applyAlignment="1">
      <alignment/>
    </xf>
    <xf numFmtId="0" fontId="64" fillId="0" borderId="17" xfId="0" applyNumberFormat="1" applyFont="1" applyFill="1" applyBorder="1" applyAlignment="1" applyProtection="1">
      <alignment horizontal="left"/>
      <protection/>
    </xf>
    <xf numFmtId="1" fontId="51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5" fillId="0" borderId="17" xfId="0" applyFont="1" applyBorder="1" applyAlignment="1">
      <alignment horizontal="right"/>
    </xf>
    <xf numFmtId="3" fontId="47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vertical="center"/>
      <protection/>
    </xf>
    <xf numFmtId="3" fontId="46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horizontal="center" vertical="center" wrapText="1"/>
      <protection/>
    </xf>
    <xf numFmtId="3" fontId="46" fillId="0" borderId="17" xfId="87" applyNumberFormat="1" applyFont="1" applyFill="1" applyBorder="1" applyAlignment="1">
      <alignment horizontal="right" vertical="center" wrapText="1"/>
      <protection/>
    </xf>
    <xf numFmtId="3" fontId="47" fillId="0" borderId="17" xfId="87" applyNumberFormat="1" applyFont="1" applyFill="1" applyBorder="1" applyAlignment="1" quotePrefix="1">
      <alignment horizontal="center" vertical="center" wrapText="1"/>
      <protection/>
    </xf>
    <xf numFmtId="3" fontId="46" fillId="0" borderId="17" xfId="87" applyNumberFormat="1" applyFont="1" applyFill="1" applyBorder="1" applyAlignment="1" quotePrefix="1">
      <alignment horizontal="right" vertical="center" wrapText="1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3" fillId="0" borderId="17" xfId="0" applyNumberFormat="1" applyFont="1" applyBorder="1" applyAlignment="1">
      <alignment horizontal="right" vertical="center" wrapText="1"/>
    </xf>
    <xf numFmtId="3" fontId="42" fillId="0" borderId="17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horizontal="right" vertical="center" wrapText="1" readingOrder="1"/>
    </xf>
    <xf numFmtId="3" fontId="43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 readingOrder="1"/>
    </xf>
    <xf numFmtId="3" fontId="61" fillId="0" borderId="17" xfId="0" applyNumberFormat="1" applyFont="1" applyFill="1" applyBorder="1" applyAlignment="1" applyProtection="1">
      <alignment horizontal="center" wrapText="1"/>
      <protection/>
    </xf>
    <xf numFmtId="3" fontId="23" fillId="0" borderId="17" xfId="0" applyNumberFormat="1" applyFont="1" applyBorder="1" applyAlignment="1">
      <alignment horizontal="center"/>
    </xf>
    <xf numFmtId="3" fontId="55" fillId="0" borderId="17" xfId="87" applyNumberFormat="1" applyFont="1" applyFill="1" applyBorder="1" applyAlignment="1">
      <alignment vertical="center"/>
      <protection/>
    </xf>
    <xf numFmtId="3" fontId="60" fillId="0" borderId="17" xfId="0" applyNumberFormat="1" applyFont="1" applyFill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vertical="center"/>
    </xf>
    <xf numFmtId="179" fontId="58" fillId="0" borderId="17" xfId="0" applyNumberFormat="1" applyFont="1" applyFill="1" applyBorder="1" applyAlignment="1">
      <alignment horizontal="center" vertical="center" wrapText="1" readingOrder="1"/>
    </xf>
    <xf numFmtId="3" fontId="40" fillId="0" borderId="17" xfId="0" applyNumberFormat="1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3" fontId="55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5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17" xfId="0" applyNumberFormat="1" applyFont="1" applyFill="1" applyBorder="1" applyAlignment="1" applyProtection="1">
      <alignment horizontal="center"/>
      <protection/>
    </xf>
    <xf numFmtId="0" fontId="54" fillId="0" borderId="17" xfId="0" applyNumberFormat="1" applyFont="1" applyFill="1" applyBorder="1" applyAlignment="1" applyProtection="1">
      <alignment horizontal="center"/>
      <protection/>
    </xf>
    <xf numFmtId="49" fontId="57" fillId="0" borderId="17" xfId="0" applyNumberFormat="1" applyFont="1" applyFill="1" applyBorder="1" applyAlignment="1">
      <alignment horizontal="left" vertical="center" wrapText="1"/>
    </xf>
    <xf numFmtId="3" fontId="47" fillId="0" borderId="17" xfId="0" applyNumberFormat="1" applyFont="1" applyBorder="1" applyAlignment="1">
      <alignment/>
    </xf>
    <xf numFmtId="4" fontId="53" fillId="0" borderId="17" xfId="0" applyNumberFormat="1" applyFont="1" applyFill="1" applyBorder="1" applyAlignment="1" applyProtection="1">
      <alignment/>
      <protection/>
    </xf>
    <xf numFmtId="4" fontId="66" fillId="0" borderId="17" xfId="0" applyNumberFormat="1" applyFont="1" applyBorder="1" applyAlignment="1">
      <alignment horizontal="right" vertical="center"/>
    </xf>
    <xf numFmtId="4" fontId="54" fillId="0" borderId="17" xfId="0" applyNumberFormat="1" applyFon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23" fillId="0" borderId="17" xfId="0" applyNumberFormat="1" applyFont="1" applyFill="1" applyBorder="1" applyAlignment="1" applyProtection="1">
      <alignment horizontal="center" wrapText="1"/>
      <protection/>
    </xf>
    <xf numFmtId="4" fontId="25" fillId="0" borderId="17" xfId="0" applyNumberFormat="1" applyFont="1" applyBorder="1" applyAlignment="1">
      <alignment horizontal="right"/>
    </xf>
    <xf numFmtId="4" fontId="61" fillId="0" borderId="17" xfId="0" applyNumberFormat="1" applyFont="1" applyFill="1" applyBorder="1" applyAlignment="1" applyProtection="1">
      <alignment horizontal="right" wrapText="1"/>
      <protection/>
    </xf>
    <xf numFmtId="49" fontId="56" fillId="30" borderId="17" xfId="0" applyNumberFormat="1" applyFont="1" applyFill="1" applyBorder="1" applyAlignment="1">
      <alignment horizontal="left" vertical="center" wrapText="1"/>
    </xf>
    <xf numFmtId="4" fontId="61" fillId="0" borderId="17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>
      <alignment horizontal="left"/>
    </xf>
    <xf numFmtId="3" fontId="43" fillId="0" borderId="19" xfId="0" applyNumberFormat="1" applyFont="1" applyFill="1" applyBorder="1" applyAlignment="1" quotePrefix="1">
      <alignment horizontal="left"/>
    </xf>
    <xf numFmtId="3" fontId="38" fillId="0" borderId="0" xfId="0" applyNumberFormat="1" applyFont="1" applyAlignment="1">
      <alignment horizontal="left"/>
    </xf>
    <xf numFmtId="3" fontId="67" fillId="0" borderId="0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/>
    </xf>
    <xf numFmtId="3" fontId="58" fillId="22" borderId="17" xfId="0" applyNumberFormat="1" applyFont="1" applyFill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center" vertical="center" wrapText="1"/>
    </xf>
    <xf numFmtId="3" fontId="51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3" fontId="55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center"/>
    </xf>
    <xf numFmtId="3" fontId="51" fillId="0" borderId="17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9" fillId="0" borderId="17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vertical="center"/>
    </xf>
    <xf numFmtId="0" fontId="70" fillId="0" borderId="19" xfId="0" applyNumberFormat="1" applyFont="1" applyBorder="1" applyAlignment="1">
      <alignment horizontal="center"/>
    </xf>
    <xf numFmtId="0" fontId="70" fillId="0" borderId="19" xfId="0" applyNumberFormat="1" applyFont="1" applyBorder="1" applyAlignment="1">
      <alignment horizontal="left"/>
    </xf>
    <xf numFmtId="3" fontId="67" fillId="0" borderId="19" xfId="0" applyNumberFormat="1" applyFont="1" applyBorder="1" applyAlignment="1">
      <alignment wrapText="1"/>
    </xf>
    <xf numFmtId="3" fontId="67" fillId="0" borderId="19" xfId="0" applyNumberFormat="1" applyFont="1" applyBorder="1" applyAlignment="1">
      <alignment/>
    </xf>
    <xf numFmtId="4" fontId="47" fillId="0" borderId="17" xfId="87" applyNumberFormat="1" applyFont="1" applyFill="1" applyBorder="1" applyAlignment="1">
      <alignment vertical="center"/>
      <protection/>
    </xf>
    <xf numFmtId="4" fontId="63" fillId="0" borderId="17" xfId="0" applyNumberFormat="1" applyFont="1" applyBorder="1" applyAlignment="1">
      <alignment/>
    </xf>
    <xf numFmtId="179" fontId="58" fillId="0" borderId="15" xfId="0" applyNumberFormat="1" applyFont="1" applyBorder="1" applyAlignment="1">
      <alignment horizontal="center" vertical="center" wrapText="1" readingOrder="1"/>
    </xf>
    <xf numFmtId="0" fontId="0" fillId="0" borderId="22" xfId="0" applyNumberFormat="1" applyFill="1" applyBorder="1" applyAlignment="1" applyProtection="1">
      <alignment/>
      <protection/>
    </xf>
    <xf numFmtId="4" fontId="47" fillId="0" borderId="23" xfId="0" applyNumberFormat="1" applyFont="1" applyBorder="1" applyAlignment="1">
      <alignment/>
    </xf>
    <xf numFmtId="4" fontId="47" fillId="0" borderId="23" xfId="0" applyNumberFormat="1" applyFont="1" applyBorder="1" applyAlignment="1">
      <alignment vertical="center"/>
    </xf>
    <xf numFmtId="3" fontId="47" fillId="0" borderId="23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0" fontId="69" fillId="30" borderId="23" xfId="0" applyNumberFormat="1" applyFont="1" applyFill="1" applyBorder="1" applyAlignment="1">
      <alignment/>
    </xf>
    <xf numFmtId="4" fontId="47" fillId="0" borderId="17" xfId="87" applyNumberFormat="1" applyFont="1" applyFill="1" applyBorder="1" applyAlignment="1">
      <alignment vertical="center"/>
      <protection/>
    </xf>
    <xf numFmtId="4" fontId="38" fillId="0" borderId="0" xfId="0" applyNumberFormat="1" applyFont="1" applyAlignment="1">
      <alignment/>
    </xf>
    <xf numFmtId="4" fontId="40" fillId="0" borderId="0" xfId="87" applyNumberFormat="1" applyFont="1" applyFill="1" applyBorder="1" applyAlignment="1" quotePrefix="1">
      <alignment horizontal="center" vertical="center" wrapText="1"/>
      <protection/>
    </xf>
    <xf numFmtId="4" fontId="46" fillId="0" borderId="17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55" fillId="0" borderId="17" xfId="87" applyNumberFormat="1" applyFont="1" applyFill="1" applyBorder="1" applyAlignment="1">
      <alignment vertical="center"/>
      <protection/>
    </xf>
    <xf numFmtId="4" fontId="46" fillId="0" borderId="0" xfId="0" applyNumberFormat="1" applyFont="1" applyAlignment="1">
      <alignment/>
    </xf>
    <xf numFmtId="4" fontId="43" fillId="0" borderId="0" xfId="0" applyNumberFormat="1" applyFont="1" applyBorder="1" applyAlignment="1" quotePrefix="1">
      <alignment horizontal="left"/>
    </xf>
    <xf numFmtId="4" fontId="42" fillId="0" borderId="0" xfId="0" applyNumberFormat="1" applyFont="1" applyAlignment="1">
      <alignment/>
    </xf>
    <xf numFmtId="4" fontId="40" fillId="0" borderId="20" xfId="0" applyNumberFormat="1" applyFont="1" applyBorder="1" applyAlignment="1">
      <alignment vertical="center"/>
    </xf>
    <xf numFmtId="4" fontId="47" fillId="0" borderId="17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left"/>
    </xf>
    <xf numFmtId="4" fontId="60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50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" fontId="55" fillId="0" borderId="17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70" fillId="0" borderId="19" xfId="0" applyNumberFormat="1" applyFont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53" fillId="0" borderId="25" xfId="0" applyNumberFormat="1" applyFont="1" applyFill="1" applyBorder="1" applyAlignment="1" applyProtection="1">
      <alignment horizontal="center"/>
      <protection/>
    </xf>
    <xf numFmtId="0" fontId="55" fillId="0" borderId="25" xfId="87" applyNumberFormat="1" applyFont="1" applyFill="1" applyBorder="1" applyAlignment="1">
      <alignment vertical="center"/>
      <protection/>
    </xf>
    <xf numFmtId="4" fontId="54" fillId="0" borderId="25" xfId="0" applyNumberFormat="1" applyFont="1" applyFill="1" applyBorder="1" applyAlignment="1" applyProtection="1">
      <alignment/>
      <protection/>
    </xf>
    <xf numFmtId="4" fontId="53" fillId="0" borderId="25" xfId="0" applyNumberFormat="1" applyFont="1" applyFill="1" applyBorder="1" applyAlignment="1" applyProtection="1">
      <alignment/>
      <protection/>
    </xf>
    <xf numFmtId="4" fontId="0" fillId="0" borderId="2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4" fontId="50" fillId="0" borderId="27" xfId="0" applyNumberFormat="1" applyFont="1" applyFill="1" applyBorder="1" applyAlignment="1" applyProtection="1">
      <alignment/>
      <protection/>
    </xf>
    <xf numFmtId="0" fontId="50" fillId="0" borderId="2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3" fontId="43" fillId="0" borderId="19" xfId="0" applyNumberFormat="1" applyFont="1" applyBorder="1" applyAlignment="1" quotePrefix="1">
      <alignment horizontal="center" vertical="center"/>
    </xf>
    <xf numFmtId="0" fontId="28" fillId="30" borderId="17" xfId="0" applyFont="1" applyFill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6.0039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95" t="s">
        <v>105</v>
      </c>
      <c r="B1" s="295"/>
      <c r="C1" s="295"/>
      <c r="D1" s="295"/>
      <c r="E1" s="295"/>
      <c r="F1" s="295"/>
      <c r="G1" s="295"/>
      <c r="H1" s="295"/>
    </row>
    <row r="2" spans="1:8" s="3" customFormat="1" ht="26.25" customHeight="1">
      <c r="A2" s="295" t="s">
        <v>14</v>
      </c>
      <c r="B2" s="295"/>
      <c r="C2" s="295"/>
      <c r="D2" s="295"/>
      <c r="E2" s="295"/>
      <c r="F2" s="295"/>
      <c r="G2" s="306"/>
      <c r="H2" s="306"/>
    </row>
    <row r="3" spans="1:8" ht="25.5" customHeight="1">
      <c r="A3" s="295"/>
      <c r="B3" s="295"/>
      <c r="C3" s="295"/>
      <c r="D3" s="295"/>
      <c r="E3" s="295"/>
      <c r="F3" s="295"/>
      <c r="G3" s="295"/>
      <c r="H3" s="297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87</v>
      </c>
      <c r="G5" s="10"/>
      <c r="H5" s="10"/>
      <c r="I5" s="12"/>
    </row>
    <row r="6" spans="1:9" ht="27.75" customHeight="1">
      <c r="A6" s="300" t="s">
        <v>15</v>
      </c>
      <c r="B6" s="299"/>
      <c r="C6" s="299"/>
      <c r="D6" s="299"/>
      <c r="E6" s="305"/>
      <c r="F6" s="219">
        <f>F7+F8</f>
        <v>13609528</v>
      </c>
      <c r="G6" s="25">
        <f>G7+G8</f>
        <v>0</v>
      </c>
      <c r="H6" s="25">
        <f>H7+H8</f>
        <v>0</v>
      </c>
      <c r="I6" s="23"/>
    </row>
    <row r="7" spans="1:8" ht="22.5" customHeight="1">
      <c r="A7" s="300" t="s">
        <v>0</v>
      </c>
      <c r="B7" s="299"/>
      <c r="C7" s="299"/>
      <c r="D7" s="299"/>
      <c r="E7" s="305"/>
      <c r="F7" s="220">
        <v>13609528</v>
      </c>
      <c r="G7" s="14"/>
      <c r="H7" s="14"/>
    </row>
    <row r="8" spans="1:8" ht="22.5" customHeight="1">
      <c r="A8" s="307" t="s">
        <v>1</v>
      </c>
      <c r="B8" s="305"/>
      <c r="C8" s="305"/>
      <c r="D8" s="305"/>
      <c r="E8" s="305"/>
      <c r="F8" s="220">
        <v>0</v>
      </c>
      <c r="G8" s="14"/>
      <c r="H8" s="14"/>
    </row>
    <row r="9" spans="1:8" ht="22.5" customHeight="1">
      <c r="A9" s="24" t="s">
        <v>16</v>
      </c>
      <c r="B9" s="13"/>
      <c r="C9" s="13"/>
      <c r="D9" s="13"/>
      <c r="E9" s="13"/>
      <c r="F9" s="220">
        <f>F10+F11</f>
        <v>13619582.37</v>
      </c>
      <c r="G9" s="200">
        <f>G10+G11</f>
        <v>0</v>
      </c>
      <c r="H9" s="200">
        <f>H10+H11</f>
        <v>0</v>
      </c>
    </row>
    <row r="10" spans="1:8" ht="22.5" customHeight="1">
      <c r="A10" s="298" t="s">
        <v>2</v>
      </c>
      <c r="B10" s="299"/>
      <c r="C10" s="299"/>
      <c r="D10" s="299"/>
      <c r="E10" s="308"/>
      <c r="F10" s="218">
        <v>13538582.37</v>
      </c>
      <c r="G10" s="15"/>
      <c r="H10" s="15"/>
    </row>
    <row r="11" spans="1:8" ht="22.5" customHeight="1">
      <c r="A11" s="307" t="s">
        <v>3</v>
      </c>
      <c r="B11" s="305"/>
      <c r="C11" s="305"/>
      <c r="D11" s="305"/>
      <c r="E11" s="305"/>
      <c r="F11" s="218">
        <v>81000</v>
      </c>
      <c r="G11" s="15"/>
      <c r="H11" s="15"/>
    </row>
    <row r="12" spans="1:8" ht="22.5" customHeight="1">
      <c r="A12" s="298" t="s">
        <v>4</v>
      </c>
      <c r="B12" s="299"/>
      <c r="C12" s="299"/>
      <c r="D12" s="299"/>
      <c r="E12" s="299"/>
      <c r="F12" s="221">
        <f>+F6-F9</f>
        <v>-10054.36999999918</v>
      </c>
      <c r="G12" s="199">
        <f>+G6-G9</f>
        <v>0</v>
      </c>
      <c r="H12" s="199">
        <f>+H6-H9</f>
        <v>0</v>
      </c>
    </row>
    <row r="13" spans="1:8" ht="25.5" customHeight="1">
      <c r="A13" s="295"/>
      <c r="B13" s="296"/>
      <c r="C13" s="296"/>
      <c r="D13" s="296"/>
      <c r="E13" s="296"/>
      <c r="F13" s="297"/>
      <c r="G13" s="297"/>
      <c r="H13" s="297"/>
    </row>
    <row r="14" spans="1:8" ht="27.75" customHeight="1">
      <c r="A14" s="6"/>
      <c r="B14" s="7"/>
      <c r="C14" s="7"/>
      <c r="D14" s="8"/>
      <c r="E14" s="9"/>
      <c r="F14" s="10"/>
      <c r="G14" s="10"/>
      <c r="H14" s="11"/>
    </row>
    <row r="15" spans="1:8" ht="22.5" customHeight="1">
      <c r="A15" s="301" t="s">
        <v>5</v>
      </c>
      <c r="B15" s="302"/>
      <c r="C15" s="302"/>
      <c r="D15" s="302"/>
      <c r="E15" s="303"/>
      <c r="F15" s="150"/>
      <c r="G15" s="150">
        <v>0</v>
      </c>
      <c r="H15" s="149">
        <v>0</v>
      </c>
    </row>
    <row r="16" spans="1:8" s="2" customFormat="1" ht="25.5" customHeight="1">
      <c r="A16" s="304"/>
      <c r="B16" s="296"/>
      <c r="C16" s="296"/>
      <c r="D16" s="296"/>
      <c r="E16" s="296"/>
      <c r="F16" s="297"/>
      <c r="G16" s="297"/>
      <c r="H16" s="297"/>
    </row>
    <row r="17" spans="1:8" s="2" customFormat="1" ht="27.75" customHeight="1">
      <c r="A17" s="6"/>
      <c r="B17" s="7"/>
      <c r="C17" s="7"/>
      <c r="D17" s="8"/>
      <c r="E17" s="9"/>
      <c r="F17" s="10"/>
      <c r="G17" s="10"/>
      <c r="H17" s="11"/>
    </row>
    <row r="18" spans="1:8" s="2" customFormat="1" ht="22.5" customHeight="1">
      <c r="A18" s="300" t="s">
        <v>6</v>
      </c>
      <c r="B18" s="299"/>
      <c r="C18" s="299"/>
      <c r="D18" s="299"/>
      <c r="E18" s="299"/>
      <c r="F18" s="14"/>
      <c r="G18" s="14"/>
      <c r="H18" s="14"/>
    </row>
    <row r="19" spans="1:8" s="2" customFormat="1" ht="22.5" customHeight="1">
      <c r="A19" s="300" t="s">
        <v>7</v>
      </c>
      <c r="B19" s="299"/>
      <c r="C19" s="299"/>
      <c r="D19" s="299"/>
      <c r="E19" s="299"/>
      <c r="F19" s="14"/>
      <c r="G19" s="14"/>
      <c r="H19" s="14"/>
    </row>
    <row r="20" spans="1:8" s="2" customFormat="1" ht="22.5" customHeight="1">
      <c r="A20" s="298" t="s">
        <v>8</v>
      </c>
      <c r="B20" s="299"/>
      <c r="C20" s="299"/>
      <c r="D20" s="299"/>
      <c r="E20" s="299"/>
      <c r="F20" s="14"/>
      <c r="G20" s="14"/>
      <c r="H20" s="14"/>
    </row>
    <row r="21" spans="1:8" s="2" customFormat="1" ht="15" customHeight="1">
      <c r="A21" s="17"/>
      <c r="B21" s="18"/>
      <c r="C21" s="16"/>
      <c r="D21" s="19"/>
      <c r="E21" s="18"/>
      <c r="F21" s="20"/>
      <c r="G21" s="20"/>
      <c r="H21" s="20"/>
    </row>
    <row r="22" spans="1:8" s="2" customFormat="1" ht="22.5" customHeight="1">
      <c r="A22" s="298" t="s">
        <v>9</v>
      </c>
      <c r="B22" s="299"/>
      <c r="C22" s="299"/>
      <c r="D22" s="299"/>
      <c r="E22" s="299"/>
      <c r="F22" s="223">
        <f>SUM(F12,F15,F20)</f>
        <v>-10054.36999999918</v>
      </c>
      <c r="G22" s="148">
        <f>SUM(G12,G15,G20)</f>
        <v>0</v>
      </c>
      <c r="H22" s="148">
        <f>SUM(H12,H15,H20)</f>
        <v>0</v>
      </c>
    </row>
    <row r="23" spans="1:5" s="2" customFormat="1" ht="18" customHeight="1">
      <c r="A23" s="21"/>
      <c r="B23" s="5"/>
      <c r="C23" s="5"/>
      <c r="D23" s="5"/>
      <c r="E23" s="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zoomScaleSheetLayoutView="100" workbookViewId="0" topLeftCell="A91">
      <selection activeCell="H104" sqref="H104"/>
    </sheetView>
  </sheetViews>
  <sheetFormatPr defaultColWidth="9.140625" defaultRowHeight="12.75"/>
  <cols>
    <col min="2" max="2" width="32.140625" style="0" customWidth="1"/>
    <col min="3" max="3" width="16.00390625" style="284" customWidth="1"/>
    <col min="4" max="4" width="12.7109375" style="0" customWidth="1"/>
    <col min="5" max="5" width="11.421875" style="0" customWidth="1"/>
    <col min="6" max="6" width="13.421875" style="0" customWidth="1"/>
    <col min="7" max="7" width="11.8515625" style="0" customWidth="1"/>
    <col min="8" max="8" width="11.7109375" style="0" customWidth="1"/>
    <col min="9" max="9" width="9.28125" style="0" customWidth="1"/>
    <col min="10" max="10" width="10.28125" style="0" customWidth="1"/>
    <col min="11" max="12" width="9.140625" style="0" customWidth="1"/>
    <col min="13" max="13" width="8.28125" style="0" customWidth="1"/>
    <col min="14" max="14" width="11.57421875" style="0" customWidth="1"/>
    <col min="15" max="15" width="9.57421875" style="0" customWidth="1"/>
    <col min="16" max="16" width="10.7109375" style="0" customWidth="1"/>
    <col min="17" max="17" width="12.00390625" style="0" customWidth="1"/>
    <col min="18" max="18" width="8.28125" style="0" customWidth="1"/>
  </cols>
  <sheetData>
    <row r="1" spans="1:20" ht="15.75">
      <c r="A1" s="26" t="s">
        <v>17</v>
      </c>
      <c r="B1" s="27"/>
      <c r="C1" s="263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8"/>
      <c r="R1" s="28"/>
      <c r="S1" s="27"/>
      <c r="T1" s="27"/>
    </row>
    <row r="2" spans="1:20" ht="18.75">
      <c r="A2" s="27"/>
      <c r="B2" s="27"/>
      <c r="C2" s="263"/>
      <c r="D2" s="74" t="s">
        <v>101</v>
      </c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7"/>
      <c r="T2" s="27"/>
    </row>
    <row r="3" spans="1:20" ht="15.75">
      <c r="A3" s="29" t="s">
        <v>18</v>
      </c>
      <c r="B3" s="30"/>
      <c r="C3" s="264"/>
      <c r="D3" s="32"/>
      <c r="E3" s="32"/>
      <c r="F3" s="32"/>
      <c r="G3" s="32"/>
      <c r="H3" s="32"/>
      <c r="I3" s="32"/>
      <c r="J3" s="32"/>
      <c r="K3" s="32"/>
      <c r="L3" s="31"/>
      <c r="M3" s="31"/>
      <c r="N3" s="31"/>
      <c r="O3" s="31"/>
      <c r="P3" s="31"/>
      <c r="Q3" s="31"/>
      <c r="R3" s="31"/>
      <c r="S3" s="27"/>
      <c r="T3" s="27"/>
    </row>
    <row r="4" spans="1:20" ht="15.75">
      <c r="A4" s="29"/>
      <c r="B4" s="30"/>
      <c r="C4" s="264"/>
      <c r="D4" s="32"/>
      <c r="E4" s="32"/>
      <c r="F4" s="32"/>
      <c r="G4" s="32"/>
      <c r="H4" s="32"/>
      <c r="I4" s="32"/>
      <c r="J4" s="32"/>
      <c r="K4" s="32"/>
      <c r="L4" s="68"/>
      <c r="M4" s="68"/>
      <c r="N4" s="31"/>
      <c r="O4" s="31"/>
      <c r="P4" s="31"/>
      <c r="Q4" s="31"/>
      <c r="R4" s="31"/>
      <c r="S4" s="27"/>
      <c r="T4" s="27"/>
    </row>
    <row r="5" spans="1:20" ht="41.25" customHeight="1">
      <c r="A5" s="116" t="s">
        <v>19</v>
      </c>
      <c r="B5" s="117" t="s">
        <v>20</v>
      </c>
      <c r="C5" s="275" t="s">
        <v>103</v>
      </c>
      <c r="D5" s="119" t="s">
        <v>10</v>
      </c>
      <c r="E5" s="119" t="s">
        <v>21</v>
      </c>
      <c r="F5" s="119" t="s">
        <v>22</v>
      </c>
      <c r="G5" s="119" t="s">
        <v>23</v>
      </c>
      <c r="H5" s="119" t="s">
        <v>24</v>
      </c>
      <c r="I5" s="119" t="s">
        <v>11</v>
      </c>
      <c r="J5" s="119" t="s">
        <v>81</v>
      </c>
      <c r="K5" s="119" t="s">
        <v>25</v>
      </c>
      <c r="L5" s="118"/>
      <c r="M5" s="119"/>
      <c r="N5" s="119"/>
      <c r="O5" s="119"/>
      <c r="P5" s="119"/>
      <c r="Q5" s="119"/>
      <c r="R5" s="119"/>
      <c r="S5" s="27"/>
      <c r="T5" s="27"/>
    </row>
    <row r="6" spans="1:20" ht="15.75" customHeight="1">
      <c r="A6" s="36">
        <v>32</v>
      </c>
      <c r="B6" s="106" t="s">
        <v>47</v>
      </c>
      <c r="C6" s="262">
        <f>C7+C8+C9+C10</f>
        <v>931560</v>
      </c>
      <c r="D6" s="173">
        <f>D7+D8+D9+D10</f>
        <v>0</v>
      </c>
      <c r="E6" s="173">
        <f>E7+E8+E9+E10</f>
        <v>604200</v>
      </c>
      <c r="F6" s="174">
        <f>F7+F8+F9+F10</f>
        <v>0</v>
      </c>
      <c r="G6" s="173">
        <f>G7+G8+G9+G10</f>
        <v>0</v>
      </c>
      <c r="H6" s="173">
        <v>334800</v>
      </c>
      <c r="I6" s="113"/>
      <c r="J6" s="34"/>
      <c r="K6" s="34"/>
      <c r="L6" s="38"/>
      <c r="M6" s="38"/>
      <c r="N6" s="38"/>
      <c r="O6" s="38"/>
      <c r="P6" s="38"/>
      <c r="Q6" s="38"/>
      <c r="R6" s="38"/>
      <c r="S6" s="27"/>
      <c r="T6" s="27"/>
    </row>
    <row r="7" spans="1:20" ht="15.75" customHeight="1">
      <c r="A7" s="36">
        <v>321</v>
      </c>
      <c r="B7" s="99" t="s">
        <v>73</v>
      </c>
      <c r="C7" s="262">
        <f>SUM(D7:H7)</f>
        <v>37400</v>
      </c>
      <c r="D7" s="173">
        <v>0</v>
      </c>
      <c r="E7" s="173">
        <v>0</v>
      </c>
      <c r="F7" s="174">
        <v>0</v>
      </c>
      <c r="G7" s="173">
        <v>0</v>
      </c>
      <c r="H7" s="173">
        <v>37400</v>
      </c>
      <c r="I7" s="113"/>
      <c r="J7" s="34"/>
      <c r="K7" s="34"/>
      <c r="L7" s="38"/>
      <c r="M7" s="38"/>
      <c r="N7" s="38"/>
      <c r="O7" s="38"/>
      <c r="P7" s="38"/>
      <c r="Q7" s="38"/>
      <c r="R7" s="38"/>
      <c r="S7" s="27"/>
      <c r="T7" s="27"/>
    </row>
    <row r="8" spans="1:20" ht="15.75" customHeight="1">
      <c r="A8" s="101">
        <v>322</v>
      </c>
      <c r="B8" s="100" t="s">
        <v>74</v>
      </c>
      <c r="C8" s="262">
        <f>SUM(D8:H8)</f>
        <v>431600</v>
      </c>
      <c r="D8" s="173">
        <v>0</v>
      </c>
      <c r="E8" s="173">
        <v>350000</v>
      </c>
      <c r="F8" s="174">
        <v>0</v>
      </c>
      <c r="G8" s="173">
        <v>0</v>
      </c>
      <c r="H8" s="173">
        <v>81600</v>
      </c>
      <c r="I8" s="108"/>
      <c r="J8" s="34"/>
      <c r="K8" s="34"/>
      <c r="L8" s="33"/>
      <c r="M8" s="33"/>
      <c r="N8" s="33"/>
      <c r="O8" s="33"/>
      <c r="P8" s="33"/>
      <c r="Q8" s="33"/>
      <c r="R8" s="33"/>
      <c r="S8" s="27"/>
      <c r="T8" s="27"/>
    </row>
    <row r="9" spans="1:20" ht="15.75" customHeight="1">
      <c r="A9" s="49">
        <v>323</v>
      </c>
      <c r="B9" s="102" t="s">
        <v>65</v>
      </c>
      <c r="C9" s="262">
        <f>SUM(D9:H9)</f>
        <v>400700</v>
      </c>
      <c r="D9" s="173">
        <v>0</v>
      </c>
      <c r="E9" s="173">
        <v>254200</v>
      </c>
      <c r="F9" s="174">
        <v>0</v>
      </c>
      <c r="G9" s="173">
        <v>0</v>
      </c>
      <c r="H9" s="173">
        <v>146500</v>
      </c>
      <c r="I9" s="108"/>
      <c r="J9" s="34"/>
      <c r="K9" s="34"/>
      <c r="L9" s="33"/>
      <c r="M9" s="33"/>
      <c r="N9" s="33"/>
      <c r="O9" s="33"/>
      <c r="P9" s="33"/>
      <c r="Q9" s="33"/>
      <c r="R9" s="33"/>
      <c r="S9" s="27"/>
      <c r="T9" s="27"/>
    </row>
    <row r="10" spans="1:20" ht="15.75" customHeight="1">
      <c r="A10" s="49">
        <v>329</v>
      </c>
      <c r="B10" s="102" t="s">
        <v>13</v>
      </c>
      <c r="C10" s="262">
        <f>SUM(D10:H10)</f>
        <v>61860</v>
      </c>
      <c r="D10" s="173">
        <v>0</v>
      </c>
      <c r="E10" s="173">
        <v>0</v>
      </c>
      <c r="F10" s="174">
        <v>0</v>
      </c>
      <c r="G10" s="173">
        <v>0</v>
      </c>
      <c r="H10" s="173">
        <v>61860</v>
      </c>
      <c r="I10" s="108"/>
      <c r="J10" s="34"/>
      <c r="K10" s="34"/>
      <c r="L10" s="33"/>
      <c r="M10" s="33"/>
      <c r="N10" s="33"/>
      <c r="O10" s="33"/>
      <c r="P10" s="33"/>
      <c r="Q10" s="33"/>
      <c r="R10" s="33"/>
      <c r="S10" s="27"/>
      <c r="T10" s="27"/>
    </row>
    <row r="11" spans="1:20" ht="15.75" customHeight="1">
      <c r="A11" s="49">
        <v>42</v>
      </c>
      <c r="B11" s="115" t="s">
        <v>50</v>
      </c>
      <c r="C11" s="262">
        <f>C12</f>
        <v>8000</v>
      </c>
      <c r="D11" s="173"/>
      <c r="E11" s="173">
        <f>E12</f>
        <v>8000</v>
      </c>
      <c r="F11" s="174"/>
      <c r="G11" s="173"/>
      <c r="H11" s="173"/>
      <c r="I11" s="108"/>
      <c r="J11" s="34"/>
      <c r="K11" s="34"/>
      <c r="L11" s="33"/>
      <c r="M11" s="33"/>
      <c r="N11" s="33"/>
      <c r="O11" s="33"/>
      <c r="P11" s="33"/>
      <c r="Q11" s="33"/>
      <c r="R11" s="33"/>
      <c r="S11" s="27"/>
      <c r="T11" s="27"/>
    </row>
    <row r="12" spans="1:20" ht="15.75" customHeight="1">
      <c r="A12" s="49">
        <v>424</v>
      </c>
      <c r="B12" s="102" t="s">
        <v>79</v>
      </c>
      <c r="C12" s="262">
        <f>SUM(D12:H12)</f>
        <v>8000</v>
      </c>
      <c r="D12" s="173"/>
      <c r="E12" s="173">
        <v>8000</v>
      </c>
      <c r="F12" s="174"/>
      <c r="G12" s="173"/>
      <c r="H12" s="173"/>
      <c r="I12" s="108"/>
      <c r="J12" s="34"/>
      <c r="K12" s="34"/>
      <c r="L12" s="33"/>
      <c r="M12" s="33"/>
      <c r="N12" s="33"/>
      <c r="O12" s="33"/>
      <c r="P12" s="33"/>
      <c r="Q12" s="33"/>
      <c r="R12" s="33"/>
      <c r="S12" s="27"/>
      <c r="T12" s="27"/>
    </row>
    <row r="13" spans="1:20" ht="15.75" customHeight="1">
      <c r="A13" s="40"/>
      <c r="B13" s="111" t="s">
        <v>32</v>
      </c>
      <c r="C13" s="262">
        <f>SUM(D13:H13)</f>
        <v>939560</v>
      </c>
      <c r="D13" s="173">
        <f>D7+D8+D9+D10</f>
        <v>0</v>
      </c>
      <c r="E13" s="173">
        <f>E6+E11</f>
        <v>612200</v>
      </c>
      <c r="F13" s="173">
        <f>F7+F8+F9+F10</f>
        <v>0</v>
      </c>
      <c r="G13" s="173">
        <f>G7+G8+G9+G10</f>
        <v>0</v>
      </c>
      <c r="H13" s="173">
        <f>H7+H8+H9+H10</f>
        <v>327360</v>
      </c>
      <c r="I13" s="50"/>
      <c r="J13" s="46"/>
      <c r="K13" s="46"/>
      <c r="L13" s="42"/>
      <c r="M13" s="42"/>
      <c r="N13" s="42"/>
      <c r="O13" s="42"/>
      <c r="P13" s="42"/>
      <c r="Q13" s="42"/>
      <c r="R13" s="42"/>
      <c r="S13" s="27"/>
      <c r="T13" s="27"/>
    </row>
    <row r="14" spans="1:20" ht="15.75" customHeight="1">
      <c r="A14" s="39"/>
      <c r="B14" s="39"/>
      <c r="C14" s="265"/>
      <c r="D14" s="175"/>
      <c r="E14" s="175"/>
      <c r="F14" s="175"/>
      <c r="G14" s="175"/>
      <c r="H14" s="17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7"/>
      <c r="T14" s="27"/>
    </row>
    <row r="15" spans="1:20" ht="12" customHeight="1">
      <c r="A15" s="26" t="s">
        <v>33</v>
      </c>
      <c r="B15" s="27"/>
      <c r="C15" s="266"/>
      <c r="D15" s="176"/>
      <c r="E15" s="176"/>
      <c r="F15" s="176"/>
      <c r="G15" s="176"/>
      <c r="H15" s="176"/>
      <c r="I15" s="27"/>
      <c r="J15" s="27"/>
      <c r="K15" s="27"/>
      <c r="L15" s="28"/>
      <c r="M15" s="28"/>
      <c r="N15" s="28"/>
      <c r="O15" s="28"/>
      <c r="P15" s="28"/>
      <c r="Q15" s="28"/>
      <c r="R15" s="28"/>
      <c r="S15" s="27"/>
      <c r="T15" s="27"/>
    </row>
    <row r="16" spans="1:20" ht="14.25" customHeight="1">
      <c r="A16" s="27"/>
      <c r="B16" s="27"/>
      <c r="C16" s="266"/>
      <c r="D16" s="176"/>
      <c r="E16" s="176"/>
      <c r="F16" s="176"/>
      <c r="G16" s="177"/>
      <c r="H16" s="17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7"/>
      <c r="T16" s="27"/>
    </row>
    <row r="17" spans="1:20" ht="15.75" customHeight="1">
      <c r="A17" s="29" t="s">
        <v>18</v>
      </c>
      <c r="B17" s="30"/>
      <c r="C17" s="44"/>
      <c r="D17" s="44"/>
      <c r="E17" s="44"/>
      <c r="F17" s="44"/>
      <c r="G17" s="44"/>
      <c r="H17" s="44"/>
      <c r="I17" s="44"/>
      <c r="J17" s="44"/>
      <c r="K17" s="44"/>
      <c r="L17" s="69"/>
      <c r="M17" s="69"/>
      <c r="N17" s="79"/>
      <c r="O17" s="79"/>
      <c r="P17" s="79"/>
      <c r="Q17" s="79"/>
      <c r="R17" s="79"/>
      <c r="S17" s="27"/>
      <c r="T17" s="27"/>
    </row>
    <row r="18" spans="1:20" ht="15.75" customHeight="1">
      <c r="A18" s="40"/>
      <c r="B18" s="3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27"/>
      <c r="T18" s="27"/>
    </row>
    <row r="19" spans="1:20" ht="33" customHeight="1">
      <c r="A19" s="116" t="s">
        <v>19</v>
      </c>
      <c r="B19" s="117" t="s">
        <v>20</v>
      </c>
      <c r="C19" s="275" t="s">
        <v>103</v>
      </c>
      <c r="D19" s="119" t="s">
        <v>10</v>
      </c>
      <c r="E19" s="119" t="s">
        <v>34</v>
      </c>
      <c r="F19" s="119" t="s">
        <v>22</v>
      </c>
      <c r="G19" s="119" t="s">
        <v>23</v>
      </c>
      <c r="H19" s="119" t="s">
        <v>24</v>
      </c>
      <c r="I19" s="119" t="s">
        <v>11</v>
      </c>
      <c r="J19" s="119" t="s">
        <v>81</v>
      </c>
      <c r="K19" s="119" t="s">
        <v>25</v>
      </c>
      <c r="L19" s="118"/>
      <c r="M19" s="119" t="s">
        <v>26</v>
      </c>
      <c r="N19" s="120"/>
      <c r="O19" s="119" t="s">
        <v>61</v>
      </c>
      <c r="P19" s="119"/>
      <c r="Q19" s="119"/>
      <c r="R19" s="119"/>
      <c r="S19" s="27"/>
      <c r="T19" s="27"/>
    </row>
    <row r="20" spans="1:20" ht="15.75" customHeight="1">
      <c r="A20" s="36">
        <v>31</v>
      </c>
      <c r="B20" s="112" t="s">
        <v>49</v>
      </c>
      <c r="C20" s="267">
        <f>SUM(D20:O20)</f>
        <v>946750</v>
      </c>
      <c r="D20" s="201">
        <f>SUM(D21:D23)</f>
        <v>769500</v>
      </c>
      <c r="E20" s="201">
        <f aca="true" t="shared" si="0" ref="E20:O20">SUM(E21:E23)</f>
        <v>0</v>
      </c>
      <c r="F20" s="201">
        <f t="shared" si="0"/>
        <v>167250</v>
      </c>
      <c r="G20" s="201">
        <f t="shared" si="0"/>
        <v>0</v>
      </c>
      <c r="H20" s="201">
        <f t="shared" si="0"/>
        <v>0</v>
      </c>
      <c r="I20" s="201">
        <f t="shared" si="0"/>
        <v>0</v>
      </c>
      <c r="J20" s="201">
        <f t="shared" si="0"/>
        <v>0</v>
      </c>
      <c r="K20" s="201">
        <f t="shared" si="0"/>
        <v>0</v>
      </c>
      <c r="L20" s="201">
        <f t="shared" si="0"/>
        <v>0</v>
      </c>
      <c r="M20" s="201">
        <f t="shared" si="0"/>
        <v>0</v>
      </c>
      <c r="N20" s="201">
        <f t="shared" si="0"/>
        <v>0</v>
      </c>
      <c r="O20" s="201">
        <f t="shared" si="0"/>
        <v>10000</v>
      </c>
      <c r="P20" s="46"/>
      <c r="Q20" s="46"/>
      <c r="R20" s="46"/>
      <c r="S20" s="27"/>
      <c r="T20" s="27"/>
    </row>
    <row r="21" spans="1:20" ht="15.75" customHeight="1">
      <c r="A21" s="36">
        <v>311</v>
      </c>
      <c r="B21" s="99" t="s">
        <v>75</v>
      </c>
      <c r="C21" s="253">
        <f>SUM(D21:O21)</f>
        <v>790000</v>
      </c>
      <c r="D21" s="178">
        <v>660000</v>
      </c>
      <c r="E21" s="178">
        <v>0</v>
      </c>
      <c r="F21" s="178">
        <v>120000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10000</v>
      </c>
      <c r="P21" s="178"/>
      <c r="Q21" s="178"/>
      <c r="R21" s="46"/>
      <c r="S21" s="27"/>
      <c r="T21" s="27"/>
    </row>
    <row r="22" spans="1:20" ht="15.75" customHeight="1">
      <c r="A22" s="49">
        <v>312</v>
      </c>
      <c r="B22" s="102" t="s">
        <v>12</v>
      </c>
      <c r="C22" s="253">
        <f>SUM(D22:O22)</f>
        <v>31750</v>
      </c>
      <c r="D22" s="178">
        <v>19500</v>
      </c>
      <c r="E22" s="178">
        <v>0</v>
      </c>
      <c r="F22" s="178">
        <v>12250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9"/>
      <c r="Q22" s="179"/>
      <c r="R22" s="47"/>
      <c r="S22" s="27"/>
      <c r="T22" s="27"/>
    </row>
    <row r="23" spans="1:20" ht="15.75" customHeight="1">
      <c r="A23" s="49">
        <v>313</v>
      </c>
      <c r="B23" s="103" t="s">
        <v>76</v>
      </c>
      <c r="C23" s="253">
        <f>SUM(D23:O23)</f>
        <v>125000</v>
      </c>
      <c r="D23" s="178">
        <v>90000</v>
      </c>
      <c r="E23" s="178">
        <v>0</v>
      </c>
      <c r="F23" s="178">
        <v>35000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9"/>
      <c r="Q23" s="179"/>
      <c r="R23" s="47"/>
      <c r="S23" s="27"/>
      <c r="T23" s="27"/>
    </row>
    <row r="24" spans="1:20" ht="15.75" customHeight="1">
      <c r="A24" s="36">
        <v>32</v>
      </c>
      <c r="B24" s="106" t="s">
        <v>47</v>
      </c>
      <c r="C24" s="253">
        <f aca="true" t="shared" si="1" ref="C24:C34">SUM(D24:O24)</f>
        <v>390100</v>
      </c>
      <c r="D24" s="180">
        <f aca="true" t="shared" si="2" ref="D24:O24">D25+D26+D27+D28</f>
        <v>8000</v>
      </c>
      <c r="E24" s="180">
        <f t="shared" si="2"/>
        <v>0</v>
      </c>
      <c r="F24" s="180">
        <f t="shared" si="2"/>
        <v>381100</v>
      </c>
      <c r="G24" s="180">
        <f t="shared" si="2"/>
        <v>0</v>
      </c>
      <c r="H24" s="180">
        <f t="shared" si="2"/>
        <v>0</v>
      </c>
      <c r="I24" s="180">
        <f t="shared" si="2"/>
        <v>0</v>
      </c>
      <c r="J24" s="180">
        <f t="shared" si="2"/>
        <v>0</v>
      </c>
      <c r="K24" s="180">
        <f t="shared" si="2"/>
        <v>0</v>
      </c>
      <c r="L24" s="180">
        <f t="shared" si="2"/>
        <v>0</v>
      </c>
      <c r="M24" s="180">
        <f t="shared" si="2"/>
        <v>0</v>
      </c>
      <c r="N24" s="180">
        <f t="shared" si="2"/>
        <v>0</v>
      </c>
      <c r="O24" s="180">
        <f t="shared" si="2"/>
        <v>1000</v>
      </c>
      <c r="P24" s="180"/>
      <c r="Q24" s="180"/>
      <c r="R24" s="48"/>
      <c r="S24" s="27"/>
      <c r="T24" s="27"/>
    </row>
    <row r="25" spans="1:20" ht="15.75" customHeight="1">
      <c r="A25" s="36">
        <v>321</v>
      </c>
      <c r="B25" s="99" t="s">
        <v>64</v>
      </c>
      <c r="C25" s="253">
        <f t="shared" si="1"/>
        <v>18000</v>
      </c>
      <c r="D25" s="180">
        <v>8000</v>
      </c>
      <c r="E25" s="180">
        <v>0</v>
      </c>
      <c r="F25" s="180">
        <v>10000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/>
      <c r="Q25" s="180"/>
      <c r="R25" s="48"/>
      <c r="S25" s="27"/>
      <c r="T25" s="27"/>
    </row>
    <row r="26" spans="1:20" ht="15.75" customHeight="1">
      <c r="A26" s="49">
        <v>322</v>
      </c>
      <c r="B26" s="102" t="s">
        <v>74</v>
      </c>
      <c r="C26" s="253">
        <f t="shared" si="1"/>
        <v>24500</v>
      </c>
      <c r="D26" s="178">
        <v>0</v>
      </c>
      <c r="E26" s="178">
        <v>0</v>
      </c>
      <c r="F26" s="178">
        <v>23500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1000</v>
      </c>
      <c r="P26" s="179"/>
      <c r="Q26" s="179"/>
      <c r="R26" s="47"/>
      <c r="S26" s="27"/>
      <c r="T26" s="27"/>
    </row>
    <row r="27" spans="1:20" ht="15.75" customHeight="1">
      <c r="A27" s="49">
        <v>323</v>
      </c>
      <c r="B27" s="102" t="s">
        <v>65</v>
      </c>
      <c r="C27" s="253">
        <f t="shared" si="1"/>
        <v>334600</v>
      </c>
      <c r="D27" s="178">
        <v>0</v>
      </c>
      <c r="E27" s="178">
        <v>0</v>
      </c>
      <c r="F27" s="178">
        <v>334600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9"/>
      <c r="Q27" s="179"/>
      <c r="R27" s="47"/>
      <c r="S27" s="27"/>
      <c r="T27" s="27"/>
    </row>
    <row r="28" spans="1:20" ht="15.75" customHeight="1">
      <c r="A28" s="49">
        <v>329</v>
      </c>
      <c r="B28" s="102" t="s">
        <v>13</v>
      </c>
      <c r="C28" s="253">
        <f t="shared" si="1"/>
        <v>13000</v>
      </c>
      <c r="D28" s="178">
        <v>0</v>
      </c>
      <c r="E28" s="178">
        <v>0</v>
      </c>
      <c r="F28" s="178">
        <v>13000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9"/>
      <c r="Q28" s="179"/>
      <c r="R28" s="47"/>
      <c r="S28" s="27"/>
      <c r="T28" s="27"/>
    </row>
    <row r="29" spans="1:20" ht="15.75" customHeight="1">
      <c r="A29" s="49">
        <v>34</v>
      </c>
      <c r="B29" s="114" t="s">
        <v>51</v>
      </c>
      <c r="C29" s="253">
        <f t="shared" si="1"/>
        <v>500</v>
      </c>
      <c r="D29" s="178">
        <v>0</v>
      </c>
      <c r="E29" s="178">
        <v>0</v>
      </c>
      <c r="F29" s="178">
        <f>F30</f>
        <v>500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/>
      <c r="Q29" s="178"/>
      <c r="R29" s="50"/>
      <c r="S29" s="27"/>
      <c r="T29" s="27"/>
    </row>
    <row r="30" spans="1:20" ht="15.75" customHeight="1">
      <c r="A30" s="49">
        <v>343</v>
      </c>
      <c r="B30" s="102" t="s">
        <v>77</v>
      </c>
      <c r="C30" s="253">
        <f t="shared" si="1"/>
        <v>500</v>
      </c>
      <c r="D30" s="178">
        <v>0</v>
      </c>
      <c r="E30" s="178">
        <v>0</v>
      </c>
      <c r="F30" s="178">
        <v>500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/>
      <c r="Q30" s="178"/>
      <c r="R30" s="50"/>
      <c r="S30" s="27"/>
      <c r="T30" s="27"/>
    </row>
    <row r="31" spans="1:20" ht="21" customHeight="1">
      <c r="A31" s="49">
        <v>42</v>
      </c>
      <c r="B31" s="115" t="s">
        <v>50</v>
      </c>
      <c r="C31" s="253">
        <f t="shared" si="1"/>
        <v>15000</v>
      </c>
      <c r="D31" s="178">
        <v>0</v>
      </c>
      <c r="E31" s="178">
        <v>0</v>
      </c>
      <c r="F31" s="178">
        <f>F32+F33</f>
        <v>15000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/>
      <c r="Q31" s="178"/>
      <c r="R31" s="50"/>
      <c r="S31" s="27"/>
      <c r="T31" s="27"/>
    </row>
    <row r="32" spans="1:20" ht="21" customHeight="1">
      <c r="A32" s="49">
        <v>422</v>
      </c>
      <c r="B32" s="105" t="s">
        <v>78</v>
      </c>
      <c r="C32" s="253">
        <f t="shared" si="1"/>
        <v>10000</v>
      </c>
      <c r="D32" s="178">
        <v>0</v>
      </c>
      <c r="E32" s="178">
        <v>0</v>
      </c>
      <c r="F32" s="178">
        <v>10000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/>
      <c r="Q32" s="178"/>
      <c r="R32" s="50"/>
      <c r="S32" s="27"/>
      <c r="T32" s="27"/>
    </row>
    <row r="33" spans="1:20" ht="15.75" customHeight="1">
      <c r="A33" s="49">
        <v>424</v>
      </c>
      <c r="B33" s="102" t="s">
        <v>79</v>
      </c>
      <c r="C33" s="253">
        <f t="shared" si="1"/>
        <v>5000</v>
      </c>
      <c r="D33" s="178">
        <v>0</v>
      </c>
      <c r="E33" s="178">
        <v>0</v>
      </c>
      <c r="F33" s="178">
        <v>5000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/>
      <c r="Q33" s="178"/>
      <c r="R33" s="50"/>
      <c r="S33" s="27"/>
      <c r="T33" s="27"/>
    </row>
    <row r="34" spans="1:20" ht="15.75" customHeight="1">
      <c r="A34" s="40"/>
      <c r="B34" s="111" t="s">
        <v>32</v>
      </c>
      <c r="C34" s="253">
        <f t="shared" si="1"/>
        <v>1352350</v>
      </c>
      <c r="D34" s="178">
        <f>D20+D24+D29+D31</f>
        <v>777500</v>
      </c>
      <c r="E34" s="178">
        <f aca="true" t="shared" si="3" ref="E34:L34">E24+E20+E31+E29</f>
        <v>0</v>
      </c>
      <c r="F34" s="178">
        <f t="shared" si="3"/>
        <v>563850</v>
      </c>
      <c r="G34" s="178">
        <f t="shared" si="3"/>
        <v>0</v>
      </c>
      <c r="H34" s="178">
        <f t="shared" si="3"/>
        <v>0</v>
      </c>
      <c r="I34" s="178">
        <f t="shared" si="3"/>
        <v>0</v>
      </c>
      <c r="J34" s="178">
        <f t="shared" si="3"/>
        <v>0</v>
      </c>
      <c r="K34" s="178">
        <f t="shared" si="3"/>
        <v>0</v>
      </c>
      <c r="L34" s="178">
        <f t="shared" si="3"/>
        <v>0</v>
      </c>
      <c r="M34" s="178">
        <v>0</v>
      </c>
      <c r="N34" s="178">
        <f>N24+N20+N31+N29</f>
        <v>0</v>
      </c>
      <c r="O34" s="178">
        <f>O24+O20+O31+O29</f>
        <v>11000</v>
      </c>
      <c r="P34" s="178"/>
      <c r="Q34" s="178"/>
      <c r="R34" s="46"/>
      <c r="S34" s="27"/>
      <c r="T34" s="27"/>
    </row>
    <row r="35" spans="1:20" ht="15.75" customHeight="1">
      <c r="A35" s="27"/>
      <c r="B35" s="27"/>
      <c r="C35" s="268"/>
      <c r="D35" s="181"/>
      <c r="E35" s="181"/>
      <c r="F35" s="181"/>
      <c r="G35" s="181"/>
      <c r="H35" s="181"/>
      <c r="I35" s="181"/>
      <c r="J35" s="181"/>
      <c r="K35" s="181"/>
      <c r="L35" s="182"/>
      <c r="M35" s="182"/>
      <c r="N35" s="183"/>
      <c r="O35" s="28"/>
      <c r="P35" s="28"/>
      <c r="Q35" s="28"/>
      <c r="R35" s="28"/>
      <c r="S35" s="27"/>
      <c r="T35" s="27"/>
    </row>
    <row r="36" spans="1:20" ht="15.75" customHeight="1">
      <c r="A36" s="26" t="s">
        <v>38</v>
      </c>
      <c r="B36" s="27"/>
      <c r="C36" s="268"/>
      <c r="D36" s="181"/>
      <c r="E36" s="181"/>
      <c r="F36" s="181"/>
      <c r="G36" s="181"/>
      <c r="H36" s="181"/>
      <c r="I36" s="181"/>
      <c r="J36" s="181"/>
      <c r="K36" s="181"/>
      <c r="L36" s="183"/>
      <c r="M36" s="183"/>
      <c r="N36" s="183"/>
      <c r="O36" s="28"/>
      <c r="P36" s="28"/>
      <c r="Q36" s="28"/>
      <c r="R36" s="28"/>
      <c r="S36" s="27"/>
      <c r="T36" s="27"/>
    </row>
    <row r="37" spans="1:20" ht="15.75" customHeight="1">
      <c r="A37" s="27"/>
      <c r="B37" s="27"/>
      <c r="C37" s="263"/>
      <c r="D37" s="27"/>
      <c r="E37" s="27"/>
      <c r="F37" s="27"/>
      <c r="G37" s="27"/>
      <c r="H37" s="27"/>
      <c r="I37" s="27"/>
      <c r="J37" s="27"/>
      <c r="K37" s="27"/>
      <c r="L37" s="51"/>
      <c r="M37" s="51"/>
      <c r="N37" s="28"/>
      <c r="O37" s="28"/>
      <c r="P37" s="28"/>
      <c r="Q37" s="28"/>
      <c r="R37" s="28"/>
      <c r="S37" s="27"/>
      <c r="T37" s="27"/>
    </row>
    <row r="38" spans="1:20" ht="15.75" customHeight="1">
      <c r="A38" s="52" t="s">
        <v>18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2"/>
      <c r="N38" s="42"/>
      <c r="O38" s="42"/>
      <c r="P38" s="42"/>
      <c r="Q38" s="42"/>
      <c r="R38" s="42"/>
      <c r="S38" s="27"/>
      <c r="T38" s="27"/>
    </row>
    <row r="39" spans="1:20" ht="15.7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7"/>
      <c r="T39" s="27"/>
    </row>
    <row r="40" spans="1:20" ht="33.75" customHeight="1">
      <c r="A40" s="116" t="s">
        <v>19</v>
      </c>
      <c r="B40" s="117" t="s">
        <v>20</v>
      </c>
      <c r="C40" s="275" t="s">
        <v>103</v>
      </c>
      <c r="D40" s="119" t="s">
        <v>10</v>
      </c>
      <c r="E40" s="119" t="s">
        <v>39</v>
      </c>
      <c r="F40" s="119" t="s">
        <v>22</v>
      </c>
      <c r="G40" s="119" t="s">
        <v>23</v>
      </c>
      <c r="H40" s="119" t="s">
        <v>24</v>
      </c>
      <c r="I40" s="119" t="s">
        <v>11</v>
      </c>
      <c r="J40" s="119" t="s">
        <v>81</v>
      </c>
      <c r="K40" s="119" t="s">
        <v>25</v>
      </c>
      <c r="L40" s="119"/>
      <c r="M40" s="119" t="s">
        <v>26</v>
      </c>
      <c r="N40" s="119" t="s">
        <v>106</v>
      </c>
      <c r="O40" s="119" t="s">
        <v>62</v>
      </c>
      <c r="P40" s="34"/>
      <c r="Q40" s="34"/>
      <c r="R40" s="34"/>
      <c r="S40" s="27"/>
      <c r="T40" s="27"/>
    </row>
    <row r="41" spans="1:20" ht="15.75" customHeight="1">
      <c r="A41" s="104">
        <v>31</v>
      </c>
      <c r="B41" s="112" t="s">
        <v>49</v>
      </c>
      <c r="C41" s="253">
        <f>C42+C43</f>
        <v>199966</v>
      </c>
      <c r="D41" s="178">
        <f>D42+D43</f>
        <v>7500</v>
      </c>
      <c r="E41" s="178">
        <f aca="true" t="shared" si="4" ref="E41:K41">E42+E43</f>
        <v>0</v>
      </c>
      <c r="F41" s="178">
        <f t="shared" si="4"/>
        <v>1700</v>
      </c>
      <c r="G41" s="178">
        <f t="shared" si="4"/>
        <v>69200</v>
      </c>
      <c r="H41" s="178">
        <f t="shared" si="4"/>
        <v>0</v>
      </c>
      <c r="I41" s="178">
        <f t="shared" si="4"/>
        <v>0</v>
      </c>
      <c r="J41" s="178">
        <f t="shared" si="4"/>
        <v>0</v>
      </c>
      <c r="K41" s="178">
        <f t="shared" si="4"/>
        <v>2300</v>
      </c>
      <c r="L41" s="178">
        <f>L42</f>
        <v>0</v>
      </c>
      <c r="M41" s="178">
        <f>M42</f>
        <v>0</v>
      </c>
      <c r="N41" s="178">
        <f>N42+N43</f>
        <v>119266</v>
      </c>
      <c r="O41" s="178">
        <f>O42</f>
        <v>0</v>
      </c>
      <c r="P41" s="178">
        <f>P42+P43</f>
        <v>0</v>
      </c>
      <c r="Q41" s="178">
        <f>Q42+Q43</f>
        <v>0</v>
      </c>
      <c r="R41" s="178">
        <f>R42+R43</f>
        <v>0</v>
      </c>
      <c r="S41" s="27"/>
      <c r="T41" s="27"/>
    </row>
    <row r="42" spans="1:20" ht="15.75" customHeight="1">
      <c r="A42" s="104">
        <v>311</v>
      </c>
      <c r="B42" s="112" t="s">
        <v>49</v>
      </c>
      <c r="C42" s="253">
        <f aca="true" t="shared" si="5" ref="C42:C51">SUM(D42:R42)</f>
        <v>172216</v>
      </c>
      <c r="D42" s="178">
        <v>6400</v>
      </c>
      <c r="E42" s="178">
        <v>0</v>
      </c>
      <c r="F42" s="178">
        <v>1450</v>
      </c>
      <c r="G42" s="178">
        <v>60000</v>
      </c>
      <c r="H42" s="178">
        <v>0</v>
      </c>
      <c r="I42" s="178">
        <v>0</v>
      </c>
      <c r="J42" s="178">
        <v>0</v>
      </c>
      <c r="K42" s="178">
        <v>2000</v>
      </c>
      <c r="L42" s="178">
        <v>0</v>
      </c>
      <c r="M42" s="178">
        <v>0</v>
      </c>
      <c r="N42" s="178">
        <v>102366</v>
      </c>
      <c r="O42" s="178">
        <v>0</v>
      </c>
      <c r="P42" s="178">
        <v>0</v>
      </c>
      <c r="Q42" s="178">
        <v>0</v>
      </c>
      <c r="R42" s="178">
        <v>0</v>
      </c>
      <c r="S42" s="27"/>
      <c r="T42" s="27"/>
    </row>
    <row r="43" spans="1:20" ht="15.75" customHeight="1">
      <c r="A43" s="104">
        <v>313</v>
      </c>
      <c r="B43" s="103" t="s">
        <v>76</v>
      </c>
      <c r="C43" s="253">
        <f t="shared" si="5"/>
        <v>27750</v>
      </c>
      <c r="D43" s="178">
        <v>1100</v>
      </c>
      <c r="E43" s="178">
        <v>0</v>
      </c>
      <c r="F43" s="178">
        <v>250</v>
      </c>
      <c r="G43" s="178">
        <v>9200</v>
      </c>
      <c r="H43" s="178">
        <v>0</v>
      </c>
      <c r="I43" s="178">
        <v>0</v>
      </c>
      <c r="J43" s="178">
        <v>0</v>
      </c>
      <c r="K43" s="178">
        <v>300</v>
      </c>
      <c r="L43" s="178">
        <v>0</v>
      </c>
      <c r="M43" s="178">
        <v>0</v>
      </c>
      <c r="N43" s="178">
        <v>16900</v>
      </c>
      <c r="O43" s="178">
        <v>0</v>
      </c>
      <c r="P43" s="178">
        <v>0</v>
      </c>
      <c r="Q43" s="178">
        <v>0</v>
      </c>
      <c r="R43" s="178">
        <v>0</v>
      </c>
      <c r="S43" s="27"/>
      <c r="T43" s="27"/>
    </row>
    <row r="44" spans="1:20" ht="15.75" customHeight="1">
      <c r="A44" s="104">
        <v>32</v>
      </c>
      <c r="B44" s="106" t="s">
        <v>47</v>
      </c>
      <c r="C44" s="253">
        <f t="shared" si="5"/>
        <v>1271873</v>
      </c>
      <c r="D44" s="178">
        <f aca="true" t="shared" si="6" ref="D44:O44">D45+D46+D47+D48+D49</f>
        <v>414113</v>
      </c>
      <c r="E44" s="178">
        <f t="shared" si="6"/>
        <v>73000</v>
      </c>
      <c r="F44" s="178">
        <f t="shared" si="6"/>
        <v>615300</v>
      </c>
      <c r="G44" s="178">
        <f t="shared" si="6"/>
        <v>67000</v>
      </c>
      <c r="H44" s="178">
        <f t="shared" si="6"/>
        <v>0</v>
      </c>
      <c r="I44" s="178">
        <f t="shared" si="6"/>
        <v>26000</v>
      </c>
      <c r="J44" s="178">
        <f t="shared" si="6"/>
        <v>40000</v>
      </c>
      <c r="K44" s="178">
        <f t="shared" si="6"/>
        <v>26700</v>
      </c>
      <c r="L44" s="178">
        <f t="shared" si="6"/>
        <v>0</v>
      </c>
      <c r="M44" s="178">
        <f t="shared" si="6"/>
        <v>2000</v>
      </c>
      <c r="N44" s="178">
        <f t="shared" si="6"/>
        <v>2760</v>
      </c>
      <c r="O44" s="178">
        <f t="shared" si="6"/>
        <v>5000</v>
      </c>
      <c r="P44" s="178">
        <f>P45</f>
        <v>0</v>
      </c>
      <c r="Q44" s="178">
        <f>Q45</f>
        <v>0</v>
      </c>
      <c r="R44" s="178">
        <f>R45</f>
        <v>0</v>
      </c>
      <c r="S44" s="27"/>
      <c r="T44" s="27"/>
    </row>
    <row r="45" spans="1:20" ht="15.75" customHeight="1">
      <c r="A45" s="104">
        <v>321</v>
      </c>
      <c r="B45" s="99" t="s">
        <v>64</v>
      </c>
      <c r="C45" s="253">
        <f t="shared" si="5"/>
        <v>46760</v>
      </c>
      <c r="D45" s="178">
        <v>0</v>
      </c>
      <c r="E45" s="178">
        <v>0</v>
      </c>
      <c r="F45" s="178">
        <v>35000</v>
      </c>
      <c r="G45" s="178">
        <v>1000</v>
      </c>
      <c r="H45" s="178">
        <v>0</v>
      </c>
      <c r="I45" s="178">
        <v>5000</v>
      </c>
      <c r="J45" s="178">
        <v>0</v>
      </c>
      <c r="K45" s="178">
        <v>3000</v>
      </c>
      <c r="L45" s="178">
        <v>0</v>
      </c>
      <c r="M45" s="178">
        <v>0</v>
      </c>
      <c r="N45" s="178">
        <v>2760</v>
      </c>
      <c r="O45" s="178">
        <v>0</v>
      </c>
      <c r="P45" s="178">
        <v>0</v>
      </c>
      <c r="Q45" s="178">
        <v>0</v>
      </c>
      <c r="R45" s="178">
        <v>0</v>
      </c>
      <c r="S45" s="27"/>
      <c r="T45" s="27"/>
    </row>
    <row r="46" spans="1:20" ht="15.75" customHeight="1">
      <c r="A46" s="121">
        <v>322</v>
      </c>
      <c r="B46" s="102" t="s">
        <v>74</v>
      </c>
      <c r="C46" s="253">
        <f t="shared" si="5"/>
        <v>1038181</v>
      </c>
      <c r="D46" s="178">
        <v>406181</v>
      </c>
      <c r="E46" s="178">
        <v>61000</v>
      </c>
      <c r="F46" s="178">
        <v>544000</v>
      </c>
      <c r="G46" s="178">
        <v>2000</v>
      </c>
      <c r="H46" s="178">
        <v>0</v>
      </c>
      <c r="I46" s="178">
        <v>13000</v>
      </c>
      <c r="J46" s="178">
        <v>0</v>
      </c>
      <c r="K46" s="178">
        <v>5000</v>
      </c>
      <c r="L46" s="178">
        <v>0</v>
      </c>
      <c r="M46" s="178">
        <v>2000</v>
      </c>
      <c r="N46" s="178">
        <v>0</v>
      </c>
      <c r="O46" s="178">
        <v>5000</v>
      </c>
      <c r="P46" s="186"/>
      <c r="Q46" s="186"/>
      <c r="R46" s="33"/>
      <c r="S46" s="27"/>
      <c r="T46" s="27"/>
    </row>
    <row r="47" spans="1:20" ht="15.75" customHeight="1">
      <c r="A47" s="121">
        <v>323</v>
      </c>
      <c r="B47" s="102" t="s">
        <v>65</v>
      </c>
      <c r="C47" s="253">
        <f t="shared" si="5"/>
        <v>95232</v>
      </c>
      <c r="D47" s="178">
        <v>7932</v>
      </c>
      <c r="E47" s="178">
        <v>10000</v>
      </c>
      <c r="F47" s="178">
        <v>11300</v>
      </c>
      <c r="G47" s="178">
        <v>10000</v>
      </c>
      <c r="H47" s="178">
        <v>0</v>
      </c>
      <c r="I47" s="178">
        <v>5000</v>
      </c>
      <c r="J47" s="178">
        <v>40000</v>
      </c>
      <c r="K47" s="178">
        <v>11000</v>
      </c>
      <c r="L47" s="178">
        <v>0</v>
      </c>
      <c r="M47" s="178">
        <v>0</v>
      </c>
      <c r="N47" s="178">
        <v>0</v>
      </c>
      <c r="O47" s="178">
        <v>0</v>
      </c>
      <c r="P47" s="186"/>
      <c r="Q47" s="186"/>
      <c r="R47" s="33"/>
      <c r="S47" s="27"/>
      <c r="T47" s="27"/>
    </row>
    <row r="48" spans="1:20" ht="15.75" customHeight="1">
      <c r="A48" s="121">
        <v>329</v>
      </c>
      <c r="B48" s="102" t="s">
        <v>13</v>
      </c>
      <c r="C48" s="253">
        <f t="shared" si="5"/>
        <v>71700</v>
      </c>
      <c r="D48" s="178">
        <v>0</v>
      </c>
      <c r="E48" s="178">
        <v>2000</v>
      </c>
      <c r="F48" s="178">
        <v>25000</v>
      </c>
      <c r="G48" s="178">
        <v>34000</v>
      </c>
      <c r="H48" s="178">
        <v>0</v>
      </c>
      <c r="I48" s="178">
        <v>3000</v>
      </c>
      <c r="J48" s="178">
        <v>0</v>
      </c>
      <c r="K48" s="178">
        <v>7700</v>
      </c>
      <c r="L48" s="178">
        <v>0</v>
      </c>
      <c r="M48" s="178">
        <v>0</v>
      </c>
      <c r="N48" s="178">
        <v>0</v>
      </c>
      <c r="O48" s="178">
        <v>0</v>
      </c>
      <c r="P48" s="186"/>
      <c r="Q48" s="186"/>
      <c r="R48" s="33"/>
      <c r="S48" s="27"/>
      <c r="T48" s="27"/>
    </row>
    <row r="49" spans="1:20" ht="15.75" customHeight="1">
      <c r="A49" s="121">
        <v>343</v>
      </c>
      <c r="B49" s="102" t="s">
        <v>77</v>
      </c>
      <c r="C49" s="253">
        <f t="shared" si="5"/>
        <v>20000</v>
      </c>
      <c r="D49" s="178">
        <v>0</v>
      </c>
      <c r="E49" s="178">
        <v>0</v>
      </c>
      <c r="F49" s="178">
        <v>0</v>
      </c>
      <c r="G49" s="178">
        <v>20000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86"/>
      <c r="Q49" s="186"/>
      <c r="R49" s="33"/>
      <c r="S49" s="27"/>
      <c r="T49" s="27"/>
    </row>
    <row r="50" spans="1:20" ht="21.75" customHeight="1">
      <c r="A50" s="121">
        <v>37</v>
      </c>
      <c r="B50" s="105" t="s">
        <v>86</v>
      </c>
      <c r="C50" s="253">
        <f t="shared" si="5"/>
        <v>210000</v>
      </c>
      <c r="D50" s="179">
        <v>0</v>
      </c>
      <c r="E50" s="179">
        <v>0</v>
      </c>
      <c r="F50" s="179">
        <v>0</v>
      </c>
      <c r="G50" s="173">
        <f>G51</f>
        <v>210000</v>
      </c>
      <c r="H50" s="179">
        <v>0</v>
      </c>
      <c r="I50" s="179">
        <v>0</v>
      </c>
      <c r="J50" s="184">
        <v>0</v>
      </c>
      <c r="K50" s="185">
        <v>0</v>
      </c>
      <c r="L50" s="185">
        <v>0</v>
      </c>
      <c r="M50" s="187">
        <v>0</v>
      </c>
      <c r="N50" s="187">
        <v>0</v>
      </c>
      <c r="O50" s="187">
        <v>0</v>
      </c>
      <c r="P50" s="186"/>
      <c r="Q50" s="186"/>
      <c r="R50" s="33"/>
      <c r="S50" s="27"/>
      <c r="T50" s="27"/>
    </row>
    <row r="51" spans="1:20" ht="23.25" customHeight="1">
      <c r="A51" s="121">
        <v>372</v>
      </c>
      <c r="B51" s="105" t="s">
        <v>86</v>
      </c>
      <c r="C51" s="253">
        <f t="shared" si="5"/>
        <v>210000</v>
      </c>
      <c r="D51" s="179">
        <v>0</v>
      </c>
      <c r="E51" s="179">
        <v>0</v>
      </c>
      <c r="F51" s="179">
        <v>0</v>
      </c>
      <c r="G51" s="173">
        <v>210000</v>
      </c>
      <c r="H51" s="179">
        <v>0</v>
      </c>
      <c r="I51" s="179">
        <v>0</v>
      </c>
      <c r="J51" s="184">
        <v>0</v>
      </c>
      <c r="K51" s="185">
        <v>0</v>
      </c>
      <c r="L51" s="185">
        <v>0</v>
      </c>
      <c r="M51" s="187">
        <v>0</v>
      </c>
      <c r="N51" s="187">
        <v>0</v>
      </c>
      <c r="O51" s="187">
        <v>0</v>
      </c>
      <c r="P51" s="186"/>
      <c r="Q51" s="186"/>
      <c r="R51" s="33"/>
      <c r="S51" s="27"/>
      <c r="T51" s="27"/>
    </row>
    <row r="52" spans="1:20" ht="23.25" customHeight="1">
      <c r="A52" s="121">
        <v>41</v>
      </c>
      <c r="B52" s="105" t="s">
        <v>94</v>
      </c>
      <c r="C52" s="253">
        <f>C53</f>
        <v>0</v>
      </c>
      <c r="D52" s="173">
        <f>D53</f>
        <v>0</v>
      </c>
      <c r="E52" s="179"/>
      <c r="F52" s="179"/>
      <c r="G52" s="173">
        <f>G53</f>
        <v>0</v>
      </c>
      <c r="H52" s="179"/>
      <c r="I52" s="179"/>
      <c r="J52" s="184"/>
      <c r="K52" s="185"/>
      <c r="L52" s="185"/>
      <c r="M52" s="187"/>
      <c r="N52" s="187"/>
      <c r="O52" s="187"/>
      <c r="P52" s="186"/>
      <c r="Q52" s="186"/>
      <c r="R52" s="33"/>
      <c r="S52" s="27"/>
      <c r="T52" s="27"/>
    </row>
    <row r="53" spans="1:20" ht="23.25" customHeight="1">
      <c r="A53" s="121">
        <v>412</v>
      </c>
      <c r="B53" s="105" t="s">
        <v>96</v>
      </c>
      <c r="C53" s="253">
        <f>SUM(D53:O53)</f>
        <v>0</v>
      </c>
      <c r="D53" s="173">
        <v>0</v>
      </c>
      <c r="E53" s="179"/>
      <c r="F53" s="179"/>
      <c r="G53" s="173">
        <v>0</v>
      </c>
      <c r="H53" s="179"/>
      <c r="I53" s="179"/>
      <c r="J53" s="184"/>
      <c r="K53" s="185"/>
      <c r="L53" s="185"/>
      <c r="M53" s="187"/>
      <c r="N53" s="187"/>
      <c r="O53" s="187"/>
      <c r="P53" s="186"/>
      <c r="Q53" s="186"/>
      <c r="R53" s="33"/>
      <c r="S53" s="27"/>
      <c r="T53" s="27"/>
    </row>
    <row r="54" spans="1:20" ht="20.25" customHeight="1">
      <c r="A54" s="104">
        <v>42</v>
      </c>
      <c r="B54" s="105" t="s">
        <v>50</v>
      </c>
      <c r="C54" s="253">
        <f>SUM(D54:R54)</f>
        <v>58000</v>
      </c>
      <c r="D54" s="178">
        <f aca="true" t="shared" si="7" ref="D54:I54">D55+D56</f>
        <v>0</v>
      </c>
      <c r="E54" s="178">
        <f t="shared" si="7"/>
        <v>0</v>
      </c>
      <c r="F54" s="178">
        <f t="shared" si="7"/>
        <v>18000</v>
      </c>
      <c r="G54" s="178">
        <f t="shared" si="7"/>
        <v>30000</v>
      </c>
      <c r="H54" s="178">
        <f t="shared" si="7"/>
        <v>0</v>
      </c>
      <c r="I54" s="178">
        <f t="shared" si="7"/>
        <v>4000</v>
      </c>
      <c r="J54" s="178">
        <f>SUM(J56:J56)</f>
        <v>2000</v>
      </c>
      <c r="K54" s="174">
        <f>SUM(K55:K55)</f>
        <v>4000</v>
      </c>
      <c r="L54" s="174">
        <f>SUM(L55:L55)</f>
        <v>0</v>
      </c>
      <c r="M54" s="174">
        <f>SUM(M55:M55)</f>
        <v>0</v>
      </c>
      <c r="N54" s="174">
        <f>SUM(N55:N55)</f>
        <v>0</v>
      </c>
      <c r="O54" s="174">
        <f>SUM(O55:O55)</f>
        <v>0</v>
      </c>
      <c r="P54" s="188"/>
      <c r="Q54" s="188"/>
      <c r="R54" s="53"/>
      <c r="S54" s="27"/>
      <c r="T54" s="27"/>
    </row>
    <row r="55" spans="1:20" ht="20.25" customHeight="1">
      <c r="A55" s="104">
        <v>422</v>
      </c>
      <c r="B55" s="105" t="s">
        <v>78</v>
      </c>
      <c r="C55" s="253">
        <f>SUM(D55:R55)</f>
        <v>18000</v>
      </c>
      <c r="D55" s="178">
        <v>0</v>
      </c>
      <c r="E55" s="178">
        <v>0</v>
      </c>
      <c r="F55" s="178">
        <v>12000</v>
      </c>
      <c r="G55" s="178">
        <v>0</v>
      </c>
      <c r="H55" s="178">
        <v>0</v>
      </c>
      <c r="I55" s="178">
        <v>2000</v>
      </c>
      <c r="J55" s="179">
        <v>0</v>
      </c>
      <c r="K55" s="173">
        <v>4000</v>
      </c>
      <c r="L55" s="179">
        <v>0</v>
      </c>
      <c r="M55" s="179">
        <v>0</v>
      </c>
      <c r="N55" s="173">
        <v>0</v>
      </c>
      <c r="O55" s="179">
        <v>0</v>
      </c>
      <c r="P55" s="188"/>
      <c r="Q55" s="188"/>
      <c r="R55" s="53"/>
      <c r="S55" s="27"/>
      <c r="T55" s="27"/>
    </row>
    <row r="56" spans="1:20" ht="15.75" customHeight="1">
      <c r="A56" s="121">
        <v>424</v>
      </c>
      <c r="B56" s="102" t="s">
        <v>79</v>
      </c>
      <c r="C56" s="253">
        <f>SUM(D56:R56)</f>
        <v>40000</v>
      </c>
      <c r="D56" s="178">
        <v>0</v>
      </c>
      <c r="E56" s="179">
        <v>0</v>
      </c>
      <c r="F56" s="173">
        <v>6000</v>
      </c>
      <c r="G56" s="173">
        <v>30000</v>
      </c>
      <c r="H56" s="179">
        <v>0</v>
      </c>
      <c r="I56" s="173">
        <v>2000</v>
      </c>
      <c r="J56" s="173">
        <v>2000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8"/>
      <c r="Q56" s="178"/>
      <c r="R56" s="46"/>
      <c r="S56" s="27"/>
      <c r="T56" s="27"/>
    </row>
    <row r="57" spans="1:20" ht="15.75" customHeight="1">
      <c r="A57" s="122"/>
      <c r="B57" s="111" t="s">
        <v>32</v>
      </c>
      <c r="C57" s="253">
        <f>C54+C52+C50+C44+C41</f>
        <v>1739839</v>
      </c>
      <c r="D57" s="178">
        <f>D54+D52+D44+D41</f>
        <v>421613</v>
      </c>
      <c r="E57" s="173">
        <f>E54+E44+E41</f>
        <v>73000</v>
      </c>
      <c r="F57" s="178">
        <f>F54+F44+F41</f>
        <v>635000</v>
      </c>
      <c r="G57" s="178">
        <f>G54+G52+G50+G44+G41</f>
        <v>376200</v>
      </c>
      <c r="H57" s="178">
        <f aca="true" t="shared" si="8" ref="H57:R57">H54+H44+H41</f>
        <v>0</v>
      </c>
      <c r="I57" s="178">
        <f t="shared" si="8"/>
        <v>30000</v>
      </c>
      <c r="J57" s="178">
        <f t="shared" si="8"/>
        <v>42000</v>
      </c>
      <c r="K57" s="178">
        <f t="shared" si="8"/>
        <v>33000</v>
      </c>
      <c r="L57" s="178">
        <f t="shared" si="8"/>
        <v>0</v>
      </c>
      <c r="M57" s="178">
        <f t="shared" si="8"/>
        <v>2000</v>
      </c>
      <c r="N57" s="178">
        <f t="shared" si="8"/>
        <v>122026</v>
      </c>
      <c r="O57" s="178">
        <f t="shared" si="8"/>
        <v>5000</v>
      </c>
      <c r="P57" s="178">
        <f t="shared" si="8"/>
        <v>0</v>
      </c>
      <c r="Q57" s="178">
        <f t="shared" si="8"/>
        <v>0</v>
      </c>
      <c r="R57" s="178">
        <f t="shared" si="8"/>
        <v>0</v>
      </c>
      <c r="S57" s="27"/>
      <c r="T57" s="27"/>
    </row>
    <row r="58" spans="1:20" ht="15.75" customHeight="1">
      <c r="A58" s="27"/>
      <c r="B58" s="27"/>
      <c r="C58" s="268"/>
      <c r="D58" s="181"/>
      <c r="E58" s="182"/>
      <c r="F58" s="182"/>
      <c r="G58" s="181"/>
      <c r="H58" s="181"/>
      <c r="I58" s="181"/>
      <c r="J58" s="181"/>
      <c r="K58" s="181"/>
      <c r="L58" s="182"/>
      <c r="M58" s="182"/>
      <c r="N58" s="183"/>
      <c r="O58" s="183"/>
      <c r="P58" s="183"/>
      <c r="Q58" s="183"/>
      <c r="R58" s="28"/>
      <c r="S58" s="27"/>
      <c r="T58" s="27"/>
    </row>
    <row r="59" spans="1:20" ht="15.75" customHeight="1">
      <c r="A59" s="54"/>
      <c r="B59" s="55"/>
      <c r="C59" s="269"/>
      <c r="D59" s="55"/>
      <c r="E59" s="71"/>
      <c r="F59" s="55"/>
      <c r="G59" s="55"/>
      <c r="H59" s="55"/>
      <c r="I59" s="55"/>
      <c r="J59" s="55"/>
      <c r="K59" s="55"/>
      <c r="L59" s="56"/>
      <c r="M59" s="56"/>
      <c r="N59" s="56"/>
      <c r="O59" s="56"/>
      <c r="P59" s="56"/>
      <c r="Q59" s="56"/>
      <c r="R59" s="56"/>
      <c r="S59" s="57"/>
      <c r="T59" s="58"/>
    </row>
    <row r="60" spans="1:20" ht="15.75" customHeight="1">
      <c r="A60" s="96"/>
      <c r="B60" s="60"/>
      <c r="C60" s="270"/>
      <c r="D60" s="61"/>
      <c r="E60" s="57"/>
      <c r="F60" s="57"/>
      <c r="G60" s="57"/>
      <c r="H60" s="56"/>
      <c r="I60" s="57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62"/>
    </row>
    <row r="61" spans="1:20" ht="15.75" customHeight="1">
      <c r="A61" s="54" t="s">
        <v>40</v>
      </c>
      <c r="B61" s="55"/>
      <c r="C61" s="269"/>
      <c r="D61" s="55"/>
      <c r="E61" s="71" t="s">
        <v>41</v>
      </c>
      <c r="F61" s="55"/>
      <c r="G61" s="92"/>
      <c r="H61" s="92"/>
      <c r="I61" s="92"/>
      <c r="J61" s="92"/>
      <c r="K61" s="92"/>
      <c r="L61" s="56"/>
      <c r="M61" s="80"/>
      <c r="N61" s="80"/>
      <c r="O61" s="80"/>
      <c r="P61" s="80"/>
      <c r="Q61" s="80"/>
      <c r="R61" s="80"/>
      <c r="S61" s="57"/>
      <c r="T61" s="58"/>
    </row>
    <row r="62" spans="1:20" ht="15.75" customHeight="1">
      <c r="A62" s="59"/>
      <c r="B62" s="60"/>
      <c r="C62" s="270"/>
      <c r="D62" s="61"/>
      <c r="E62" s="57"/>
      <c r="F62" s="57"/>
      <c r="G62" s="63"/>
      <c r="H62" s="63"/>
      <c r="I62" s="63"/>
      <c r="J62" s="63"/>
      <c r="K62" s="63"/>
      <c r="L62" s="64"/>
      <c r="M62" s="70"/>
      <c r="N62" s="80"/>
      <c r="O62" s="80"/>
      <c r="P62" s="80"/>
      <c r="Q62" s="80"/>
      <c r="R62" s="80"/>
      <c r="S62" s="57"/>
      <c r="T62" s="58"/>
    </row>
    <row r="63" spans="1:20" ht="33.75" customHeight="1">
      <c r="A63" s="144" t="s">
        <v>42</v>
      </c>
      <c r="B63" s="144" t="s">
        <v>20</v>
      </c>
      <c r="C63" s="275" t="s">
        <v>103</v>
      </c>
      <c r="D63" s="202" t="s">
        <v>43</v>
      </c>
      <c r="E63" s="145" t="s">
        <v>44</v>
      </c>
      <c r="F63" s="145" t="s">
        <v>45</v>
      </c>
      <c r="G63" s="119" t="s">
        <v>23</v>
      </c>
      <c r="H63" s="145" t="s">
        <v>24</v>
      </c>
      <c r="I63" s="119" t="s">
        <v>11</v>
      </c>
      <c r="J63" s="119" t="s">
        <v>81</v>
      </c>
      <c r="K63" s="119" t="s">
        <v>25</v>
      </c>
      <c r="L63" s="146" t="s">
        <v>46</v>
      </c>
      <c r="M63" s="146" t="s">
        <v>26</v>
      </c>
      <c r="N63" s="146" t="s">
        <v>106</v>
      </c>
      <c r="O63" s="146" t="s">
        <v>62</v>
      </c>
      <c r="P63" s="90"/>
      <c r="Q63" s="90"/>
      <c r="R63" s="35"/>
      <c r="S63" s="27"/>
      <c r="T63" s="27"/>
    </row>
    <row r="64" spans="1:20" ht="15.75" customHeight="1">
      <c r="A64" s="124">
        <v>32</v>
      </c>
      <c r="B64" s="125" t="s">
        <v>47</v>
      </c>
      <c r="C64" s="248">
        <f>C65+C66</f>
        <v>90000</v>
      </c>
      <c r="D64" s="189">
        <f>D65+D66</f>
        <v>90000</v>
      </c>
      <c r="E64" s="65">
        <f>SUM(E66:E66)</f>
        <v>0</v>
      </c>
      <c r="F64" s="65">
        <f>SUM(F66:F66)</f>
        <v>0</v>
      </c>
      <c r="G64" s="123">
        <f>SUM(G66:G66)</f>
        <v>0</v>
      </c>
      <c r="H64" s="65">
        <f>SUM(H66:H66)</f>
        <v>0</v>
      </c>
      <c r="I64" s="65">
        <f>SUM(I66:I66)</f>
        <v>0</v>
      </c>
      <c r="J64" s="65">
        <v>0</v>
      </c>
      <c r="K64" s="65">
        <v>0</v>
      </c>
      <c r="L64" s="65"/>
      <c r="M64" s="65"/>
      <c r="N64" s="65"/>
      <c r="O64" s="65"/>
      <c r="P64" s="65"/>
      <c r="Q64" s="65"/>
      <c r="R64" s="65"/>
      <c r="S64" s="27"/>
      <c r="T64" s="27"/>
    </row>
    <row r="65" spans="1:20" ht="15.75" customHeight="1">
      <c r="A65" s="126">
        <v>322</v>
      </c>
      <c r="B65" s="102" t="s">
        <v>74</v>
      </c>
      <c r="C65" s="248">
        <f>D65</f>
        <v>50000</v>
      </c>
      <c r="D65" s="189">
        <v>50000</v>
      </c>
      <c r="E65" s="123">
        <v>0</v>
      </c>
      <c r="F65" s="123">
        <v>0</v>
      </c>
      <c r="G65" s="189">
        <v>0</v>
      </c>
      <c r="H65" s="123">
        <v>0</v>
      </c>
      <c r="I65" s="123">
        <v>0</v>
      </c>
      <c r="J65" s="123">
        <v>0</v>
      </c>
      <c r="K65" s="123">
        <v>0</v>
      </c>
      <c r="L65" s="65"/>
      <c r="M65" s="65"/>
      <c r="N65" s="65"/>
      <c r="O65" s="65"/>
      <c r="P65" s="65"/>
      <c r="Q65" s="65"/>
      <c r="R65" s="65"/>
      <c r="S65" s="27"/>
      <c r="T65" s="27"/>
    </row>
    <row r="66" spans="1:20" ht="15.75" customHeight="1">
      <c r="A66" s="127">
        <v>323</v>
      </c>
      <c r="B66" s="102" t="s">
        <v>65</v>
      </c>
      <c r="C66" s="248">
        <f>D66</f>
        <v>40000</v>
      </c>
      <c r="D66" s="189">
        <v>40000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65"/>
      <c r="M66" s="65"/>
      <c r="N66" s="65"/>
      <c r="O66" s="65"/>
      <c r="P66" s="65"/>
      <c r="Q66" s="65"/>
      <c r="R66" s="65"/>
      <c r="S66" s="27"/>
      <c r="T66" s="27"/>
    </row>
    <row r="67" spans="1:20" ht="15.75" customHeight="1">
      <c r="A67" s="66"/>
      <c r="B67" s="67" t="s">
        <v>48</v>
      </c>
      <c r="C67" s="248">
        <f>SUM(D67:O67)</f>
        <v>90000</v>
      </c>
      <c r="D67" s="189">
        <f>D64</f>
        <v>90000</v>
      </c>
      <c r="E67" s="65">
        <f>E64</f>
        <v>0</v>
      </c>
      <c r="F67" s="65">
        <f>F64</f>
        <v>0</v>
      </c>
      <c r="G67" s="123">
        <v>0</v>
      </c>
      <c r="H67" s="65">
        <f>H64</f>
        <v>0</v>
      </c>
      <c r="I67" s="205">
        <f>I64</f>
        <v>0</v>
      </c>
      <c r="J67" s="65">
        <v>0</v>
      </c>
      <c r="K67" s="65">
        <f>K64</f>
        <v>0</v>
      </c>
      <c r="L67" s="65"/>
      <c r="M67" s="65"/>
      <c r="N67" s="65"/>
      <c r="O67" s="65"/>
      <c r="P67" s="65"/>
      <c r="Q67" s="65"/>
      <c r="R67" s="65"/>
      <c r="S67" s="27"/>
      <c r="T67" s="27"/>
    </row>
    <row r="68" spans="1:20" ht="15.75" customHeight="1">
      <c r="A68" s="88"/>
      <c r="B68" s="87"/>
      <c r="C68" s="27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27"/>
      <c r="T68" s="27"/>
    </row>
    <row r="69" spans="1:20" ht="15.75" customHeight="1">
      <c r="A69" s="54" t="s">
        <v>40</v>
      </c>
      <c r="B69" s="55"/>
      <c r="C69" s="269"/>
      <c r="D69" s="55"/>
      <c r="E69" s="224" t="s">
        <v>66</v>
      </c>
      <c r="F69" s="225" t="s">
        <v>67</v>
      </c>
      <c r="G69" s="84"/>
      <c r="H69" s="85"/>
      <c r="I69" s="84"/>
      <c r="J69" s="84"/>
      <c r="K69" s="84"/>
      <c r="L69" s="83"/>
      <c r="M69" s="83"/>
      <c r="N69" s="83"/>
      <c r="O69" s="83"/>
      <c r="P69" s="83"/>
      <c r="Q69" s="83"/>
      <c r="R69" s="83"/>
      <c r="S69" s="27"/>
      <c r="T69" s="27"/>
    </row>
    <row r="70" spans="1:20" ht="35.25" customHeight="1">
      <c r="A70" s="144" t="s">
        <v>42</v>
      </c>
      <c r="B70" s="144" t="s">
        <v>20</v>
      </c>
      <c r="C70" s="275" t="s">
        <v>103</v>
      </c>
      <c r="D70" s="202" t="s">
        <v>43</v>
      </c>
      <c r="E70" s="145" t="s">
        <v>44</v>
      </c>
      <c r="F70" s="145" t="s">
        <v>45</v>
      </c>
      <c r="G70" s="119" t="s">
        <v>23</v>
      </c>
      <c r="H70" s="145" t="s">
        <v>24</v>
      </c>
      <c r="I70" s="119" t="s">
        <v>11</v>
      </c>
      <c r="J70" s="119" t="s">
        <v>81</v>
      </c>
      <c r="K70" s="119" t="s">
        <v>25</v>
      </c>
      <c r="L70" s="146" t="s">
        <v>46</v>
      </c>
      <c r="M70" s="146" t="s">
        <v>26</v>
      </c>
      <c r="N70" s="146" t="s">
        <v>106</v>
      </c>
      <c r="O70" s="146" t="s">
        <v>62</v>
      </c>
      <c r="P70" s="204" t="s">
        <v>83</v>
      </c>
      <c r="Q70" s="204"/>
      <c r="R70" s="35"/>
      <c r="S70" s="27"/>
      <c r="T70" s="27"/>
    </row>
    <row r="71" spans="1:20" ht="15.75" customHeight="1">
      <c r="A71" s="140">
        <v>31</v>
      </c>
      <c r="B71" s="128" t="s">
        <v>49</v>
      </c>
      <c r="C71" s="272">
        <f>C72+C73+C74</f>
        <v>286794</v>
      </c>
      <c r="D71" s="191">
        <f>D72+D73+D74</f>
        <v>0</v>
      </c>
      <c r="E71" s="191">
        <v>0</v>
      </c>
      <c r="F71" s="191">
        <v>0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1">
        <v>0</v>
      </c>
      <c r="M71" s="191">
        <v>0</v>
      </c>
      <c r="N71" s="191">
        <v>0</v>
      </c>
      <c r="O71" s="191">
        <v>0</v>
      </c>
      <c r="P71" s="191">
        <f>P72+P73+P74</f>
        <v>286794</v>
      </c>
      <c r="Q71" s="191"/>
      <c r="R71" s="65"/>
      <c r="S71" s="27"/>
      <c r="T71" s="27"/>
    </row>
    <row r="72" spans="1:20" ht="15.75" customHeight="1">
      <c r="A72" s="129">
        <v>311</v>
      </c>
      <c r="B72" s="130" t="s">
        <v>75</v>
      </c>
      <c r="C72" s="272">
        <f>SUM(D72:P72)</f>
        <v>231408</v>
      </c>
      <c r="D72" s="191">
        <v>0</v>
      </c>
      <c r="E72" s="191">
        <v>0</v>
      </c>
      <c r="F72" s="191">
        <v>0</v>
      </c>
      <c r="G72" s="191">
        <v>0</v>
      </c>
      <c r="H72" s="191">
        <v>0</v>
      </c>
      <c r="I72" s="191">
        <v>0</v>
      </c>
      <c r="J72" s="191">
        <v>0</v>
      </c>
      <c r="K72" s="191">
        <v>0</v>
      </c>
      <c r="L72" s="191">
        <v>0</v>
      </c>
      <c r="M72" s="191">
        <v>0</v>
      </c>
      <c r="N72" s="191">
        <v>0</v>
      </c>
      <c r="O72" s="191">
        <v>0</v>
      </c>
      <c r="P72" s="191">
        <v>231408</v>
      </c>
      <c r="Q72" s="191"/>
      <c r="R72" s="65"/>
      <c r="S72" s="27"/>
      <c r="T72" s="27"/>
    </row>
    <row r="73" spans="1:18" ht="15.75" customHeight="1">
      <c r="A73" s="121">
        <v>313</v>
      </c>
      <c r="B73" s="132" t="s">
        <v>76</v>
      </c>
      <c r="C73" s="272">
        <f>SUM(D73:P73)</f>
        <v>38183</v>
      </c>
      <c r="D73" s="191">
        <v>0</v>
      </c>
      <c r="E73" s="191">
        <v>0</v>
      </c>
      <c r="F73" s="191">
        <v>0</v>
      </c>
      <c r="G73" s="191">
        <v>0</v>
      </c>
      <c r="H73" s="191">
        <v>0</v>
      </c>
      <c r="I73" s="191">
        <v>0</v>
      </c>
      <c r="J73" s="191">
        <v>0</v>
      </c>
      <c r="K73" s="191">
        <v>0</v>
      </c>
      <c r="L73" s="191">
        <v>0</v>
      </c>
      <c r="M73" s="191">
        <v>0</v>
      </c>
      <c r="N73" s="191">
        <v>0</v>
      </c>
      <c r="O73" s="191">
        <v>0</v>
      </c>
      <c r="P73" s="191">
        <v>38183</v>
      </c>
      <c r="Q73" s="191"/>
      <c r="R73" s="65"/>
    </row>
    <row r="74" spans="1:18" ht="15.75" customHeight="1">
      <c r="A74" s="143">
        <v>312</v>
      </c>
      <c r="B74" s="99" t="s">
        <v>12</v>
      </c>
      <c r="C74" s="272">
        <f>SUM(D74:P74)</f>
        <v>17203</v>
      </c>
      <c r="D74" s="213">
        <v>0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  <c r="O74" s="192">
        <v>0</v>
      </c>
      <c r="P74" s="189">
        <v>17203</v>
      </c>
      <c r="Q74" s="192"/>
      <c r="R74" s="65"/>
    </row>
    <row r="75" spans="1:18" ht="15.75" customHeight="1">
      <c r="A75" s="141">
        <v>32</v>
      </c>
      <c r="B75" s="137" t="s">
        <v>47</v>
      </c>
      <c r="C75" s="272">
        <f>C76+C77</f>
        <v>12953</v>
      </c>
      <c r="D75" s="189">
        <v>0</v>
      </c>
      <c r="E75" s="192">
        <v>0</v>
      </c>
      <c r="F75" s="192">
        <f>F76+F77</f>
        <v>0</v>
      </c>
      <c r="G75" s="192">
        <f>G76+G77</f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f>L76+L77</f>
        <v>0</v>
      </c>
      <c r="M75" s="192">
        <f>M76+M77</f>
        <v>0</v>
      </c>
      <c r="N75" s="192">
        <f>N76+N77</f>
        <v>0</v>
      </c>
      <c r="O75" s="192">
        <f>O76+O77</f>
        <v>0</v>
      </c>
      <c r="P75" s="189">
        <v>12953</v>
      </c>
      <c r="Q75" s="192"/>
      <c r="R75" s="65"/>
    </row>
    <row r="76" spans="1:18" ht="15.75" customHeight="1">
      <c r="A76" s="133">
        <v>321</v>
      </c>
      <c r="B76" s="130" t="s">
        <v>64</v>
      </c>
      <c r="C76" s="272">
        <f>SUM(D76:P76)</f>
        <v>12953</v>
      </c>
      <c r="D76" s="192">
        <v>0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192">
        <v>12953</v>
      </c>
      <c r="Q76" s="192"/>
      <c r="R76" s="65"/>
    </row>
    <row r="77" spans="1:18" ht="19.5" customHeight="1">
      <c r="A77" s="138">
        <v>323</v>
      </c>
      <c r="B77" s="130" t="s">
        <v>65</v>
      </c>
      <c r="C77" s="272">
        <f>SUM(D77:P77)</f>
        <v>0</v>
      </c>
      <c r="D77" s="192">
        <v>0</v>
      </c>
      <c r="E77" s="192">
        <v>0</v>
      </c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  <c r="O77" s="192">
        <v>0</v>
      </c>
      <c r="P77" s="192">
        <v>0</v>
      </c>
      <c r="Q77" s="192"/>
      <c r="R77" s="65"/>
    </row>
    <row r="78" spans="1:18" ht="19.5" customHeight="1">
      <c r="A78" s="135"/>
      <c r="B78" s="139" t="s">
        <v>32</v>
      </c>
      <c r="C78" s="272">
        <f aca="true" t="shared" si="9" ref="C78:P78">C71+C75</f>
        <v>299747</v>
      </c>
      <c r="D78" s="203">
        <f t="shared" si="9"/>
        <v>0</v>
      </c>
      <c r="E78" s="191">
        <f t="shared" si="9"/>
        <v>0</v>
      </c>
      <c r="F78" s="191">
        <f t="shared" si="9"/>
        <v>0</v>
      </c>
      <c r="G78" s="191">
        <f t="shared" si="9"/>
        <v>0</v>
      </c>
      <c r="H78" s="191">
        <f t="shared" si="9"/>
        <v>0</v>
      </c>
      <c r="I78" s="191">
        <f t="shared" si="9"/>
        <v>0</v>
      </c>
      <c r="J78" s="191">
        <f t="shared" si="9"/>
        <v>0</v>
      </c>
      <c r="K78" s="191">
        <f t="shared" si="9"/>
        <v>0</v>
      </c>
      <c r="L78" s="191">
        <f t="shared" si="9"/>
        <v>0</v>
      </c>
      <c r="M78" s="191">
        <f t="shared" si="9"/>
        <v>0</v>
      </c>
      <c r="N78" s="191">
        <f t="shared" si="9"/>
        <v>0</v>
      </c>
      <c r="O78" s="191">
        <f t="shared" si="9"/>
        <v>0</v>
      </c>
      <c r="P78" s="203">
        <f t="shared" si="9"/>
        <v>299747</v>
      </c>
      <c r="Q78" s="203"/>
      <c r="R78" s="65"/>
    </row>
    <row r="79" spans="1:18" ht="19.5" customHeight="1">
      <c r="A79" s="97"/>
      <c r="B79" s="93"/>
      <c r="C79" s="273"/>
      <c r="D79" s="81"/>
      <c r="E79" s="81"/>
      <c r="F79" s="82"/>
      <c r="G79" s="81"/>
      <c r="H79" s="81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ht="19.5" customHeight="1">
      <c r="A80" s="72" t="s">
        <v>63</v>
      </c>
      <c r="B80" s="55"/>
      <c r="C80" s="274" t="s">
        <v>99</v>
      </c>
      <c r="D80" s="55"/>
      <c r="E80" s="86"/>
      <c r="F80" s="95"/>
      <c r="G80" s="81"/>
      <c r="H80" s="81"/>
      <c r="I80" s="94"/>
      <c r="J80" s="81"/>
      <c r="K80" s="81"/>
      <c r="L80" s="81"/>
      <c r="M80" s="81"/>
      <c r="N80" s="81"/>
      <c r="O80" s="81"/>
      <c r="P80" s="81"/>
      <c r="Q80" s="81"/>
      <c r="R80" s="81"/>
    </row>
    <row r="81" spans="1:18" ht="37.5" customHeight="1">
      <c r="A81" s="144" t="s">
        <v>42</v>
      </c>
      <c r="B81" s="144" t="s">
        <v>20</v>
      </c>
      <c r="C81" s="275" t="s">
        <v>103</v>
      </c>
      <c r="D81" s="145" t="s">
        <v>43</v>
      </c>
      <c r="E81" s="145" t="s">
        <v>44</v>
      </c>
      <c r="F81" s="145" t="s">
        <v>45</v>
      </c>
      <c r="G81" s="119" t="s">
        <v>23</v>
      </c>
      <c r="H81" s="145" t="s">
        <v>24</v>
      </c>
      <c r="I81" s="119" t="s">
        <v>11</v>
      </c>
      <c r="J81" s="119" t="s">
        <v>81</v>
      </c>
      <c r="K81" s="119" t="s">
        <v>25</v>
      </c>
      <c r="L81" s="146" t="s">
        <v>46</v>
      </c>
      <c r="M81" s="146" t="s">
        <v>26</v>
      </c>
      <c r="N81" s="146" t="s">
        <v>106</v>
      </c>
      <c r="O81" s="146" t="s">
        <v>62</v>
      </c>
      <c r="P81" s="147" t="s">
        <v>68</v>
      </c>
      <c r="Q81" s="147"/>
      <c r="R81" s="146"/>
    </row>
    <row r="82" spans="1:18" ht="19.5" customHeight="1">
      <c r="A82" s="142">
        <v>31</v>
      </c>
      <c r="B82" s="112" t="s">
        <v>49</v>
      </c>
      <c r="C82" s="276">
        <f>SUM(C83:C85)</f>
        <v>144032</v>
      </c>
      <c r="D82" s="193">
        <f>SUM(D83:D85)</f>
        <v>144032</v>
      </c>
      <c r="E82" s="193">
        <f aca="true" t="shared" si="10" ref="E82:R82">E83+E85</f>
        <v>0</v>
      </c>
      <c r="F82" s="193">
        <f t="shared" si="10"/>
        <v>0</v>
      </c>
      <c r="G82" s="193">
        <f t="shared" si="10"/>
        <v>0</v>
      </c>
      <c r="H82" s="193">
        <f t="shared" si="10"/>
        <v>0</v>
      </c>
      <c r="I82" s="193">
        <f t="shared" si="10"/>
        <v>0</v>
      </c>
      <c r="J82" s="193">
        <f t="shared" si="10"/>
        <v>0</v>
      </c>
      <c r="K82" s="193">
        <f t="shared" si="10"/>
        <v>0</v>
      </c>
      <c r="L82" s="193">
        <f t="shared" si="10"/>
        <v>0</v>
      </c>
      <c r="M82" s="193">
        <f t="shared" si="10"/>
        <v>0</v>
      </c>
      <c r="N82" s="193">
        <f t="shared" si="10"/>
        <v>0</v>
      </c>
      <c r="O82" s="193">
        <f t="shared" si="10"/>
        <v>0</v>
      </c>
      <c r="P82" s="193">
        <f t="shared" si="10"/>
        <v>0</v>
      </c>
      <c r="Q82" s="193"/>
      <c r="R82" s="193">
        <f t="shared" si="10"/>
        <v>0</v>
      </c>
    </row>
    <row r="83" spans="1:18" ht="19.5" customHeight="1">
      <c r="A83" s="142">
        <v>311</v>
      </c>
      <c r="B83" s="130" t="s">
        <v>75</v>
      </c>
      <c r="C83" s="276">
        <f>D83</f>
        <v>110000</v>
      </c>
      <c r="D83" s="193">
        <v>110000</v>
      </c>
      <c r="E83" s="193">
        <v>0</v>
      </c>
      <c r="F83" s="193">
        <v>0</v>
      </c>
      <c r="G83" s="193">
        <v>0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193">
        <v>0</v>
      </c>
      <c r="Q83" s="193"/>
      <c r="R83" s="193">
        <v>0</v>
      </c>
    </row>
    <row r="84" spans="1:18" ht="19.5" customHeight="1">
      <c r="A84" s="142">
        <v>312</v>
      </c>
      <c r="B84" s="130" t="s">
        <v>12</v>
      </c>
      <c r="C84" s="276">
        <f>D84</f>
        <v>20032</v>
      </c>
      <c r="D84" s="193">
        <v>20032</v>
      </c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</row>
    <row r="85" spans="1:18" ht="19.5" customHeight="1">
      <c r="A85" s="142">
        <v>313</v>
      </c>
      <c r="B85" s="132" t="s">
        <v>76</v>
      </c>
      <c r="C85" s="276">
        <f>D85</f>
        <v>14000</v>
      </c>
      <c r="D85" s="193">
        <v>14000</v>
      </c>
      <c r="E85" s="193">
        <v>0</v>
      </c>
      <c r="F85" s="193">
        <v>0</v>
      </c>
      <c r="G85" s="193">
        <v>0</v>
      </c>
      <c r="H85" s="193">
        <v>0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0</v>
      </c>
      <c r="P85" s="193">
        <v>0</v>
      </c>
      <c r="Q85" s="193"/>
      <c r="R85" s="193"/>
    </row>
    <row r="86" spans="1:18" ht="19.5" customHeight="1">
      <c r="A86" s="136">
        <v>32</v>
      </c>
      <c r="B86" s="106" t="s">
        <v>47</v>
      </c>
      <c r="C86" s="248">
        <f>C87</f>
        <v>4000</v>
      </c>
      <c r="D86" s="189">
        <f>D87</f>
        <v>4000</v>
      </c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</row>
    <row r="87" spans="1:18" ht="21.75" customHeight="1">
      <c r="A87" s="143">
        <v>321</v>
      </c>
      <c r="B87" s="99" t="s">
        <v>64</v>
      </c>
      <c r="C87" s="248">
        <f>D87</f>
        <v>4000</v>
      </c>
      <c r="D87" s="189">
        <v>4000</v>
      </c>
      <c r="E87" s="190">
        <v>0</v>
      </c>
      <c r="F87" s="192">
        <v>0</v>
      </c>
      <c r="G87" s="190">
        <v>0</v>
      </c>
      <c r="H87" s="190">
        <v>0</v>
      </c>
      <c r="I87" s="190">
        <v>0</v>
      </c>
      <c r="J87" s="190">
        <v>0</v>
      </c>
      <c r="K87" s="190">
        <v>0</v>
      </c>
      <c r="L87" s="190">
        <v>0</v>
      </c>
      <c r="M87" s="190">
        <v>0</v>
      </c>
      <c r="N87" s="190">
        <v>0</v>
      </c>
      <c r="O87" s="190">
        <v>0</v>
      </c>
      <c r="P87" s="190">
        <v>0</v>
      </c>
      <c r="Q87" s="190"/>
      <c r="R87" s="190">
        <v>0</v>
      </c>
    </row>
    <row r="88" spans="1:18" ht="15">
      <c r="A88" s="135"/>
      <c r="B88" s="111" t="s">
        <v>32</v>
      </c>
      <c r="C88" s="277">
        <f>C82+C86</f>
        <v>148032</v>
      </c>
      <c r="D88" s="195">
        <f>D82+D86</f>
        <v>148032</v>
      </c>
      <c r="E88" s="195">
        <f>E82+E86</f>
        <v>0</v>
      </c>
      <c r="F88" s="195">
        <f>F82+F86</f>
        <v>0</v>
      </c>
      <c r="G88" s="195">
        <f aca="true" t="shared" si="11" ref="G88:P88">G82+G86</f>
        <v>0</v>
      </c>
      <c r="H88" s="195">
        <f t="shared" si="11"/>
        <v>0</v>
      </c>
      <c r="I88" s="195">
        <f t="shared" si="11"/>
        <v>0</v>
      </c>
      <c r="J88" s="195">
        <f t="shared" si="11"/>
        <v>0</v>
      </c>
      <c r="K88" s="195">
        <f t="shared" si="11"/>
        <v>0</v>
      </c>
      <c r="L88" s="195">
        <f t="shared" si="11"/>
        <v>0</v>
      </c>
      <c r="M88" s="195">
        <f t="shared" si="11"/>
        <v>0</v>
      </c>
      <c r="N88" s="195">
        <f t="shared" si="11"/>
        <v>0</v>
      </c>
      <c r="O88" s="195">
        <f t="shared" si="11"/>
        <v>0</v>
      </c>
      <c r="P88" s="195">
        <f t="shared" si="11"/>
        <v>0</v>
      </c>
      <c r="Q88" s="194"/>
      <c r="R88" s="196"/>
    </row>
    <row r="89" spans="1:18" ht="28.5" customHeight="1">
      <c r="A89" s="135"/>
      <c r="B89" s="110"/>
      <c r="C89" s="278" t="s">
        <v>100</v>
      </c>
      <c r="D89" s="184" t="s">
        <v>10</v>
      </c>
      <c r="E89" s="197" t="s">
        <v>44</v>
      </c>
      <c r="F89" s="184" t="s">
        <v>22</v>
      </c>
      <c r="G89" s="184" t="s">
        <v>23</v>
      </c>
      <c r="H89" s="197" t="s">
        <v>24</v>
      </c>
      <c r="I89" s="184" t="s">
        <v>11</v>
      </c>
      <c r="J89" s="184" t="s">
        <v>81</v>
      </c>
      <c r="K89" s="184" t="s">
        <v>25</v>
      </c>
      <c r="L89" s="198" t="s">
        <v>46</v>
      </c>
      <c r="M89" s="198" t="s">
        <v>26</v>
      </c>
      <c r="N89" s="198" t="s">
        <v>106</v>
      </c>
      <c r="O89" s="198" t="s">
        <v>62</v>
      </c>
      <c r="P89" s="198"/>
      <c r="Q89" s="198"/>
      <c r="R89" s="146"/>
    </row>
    <row r="90" spans="1:18" ht="14.25">
      <c r="A90" s="142"/>
      <c r="B90" s="222" t="s">
        <v>98</v>
      </c>
      <c r="C90" s="248">
        <f>C13+C34+C57+C67+C78+C88</f>
        <v>4569528</v>
      </c>
      <c r="D90" s="248">
        <f>D13+D34+D57+D67+D78+D88</f>
        <v>1437145</v>
      </c>
      <c r="E90" s="189">
        <f>E13+E34+E67</f>
        <v>612200</v>
      </c>
      <c r="F90" s="189">
        <f>F13+F34+F57+F67+F78</f>
        <v>1198850</v>
      </c>
      <c r="G90" s="189">
        <f>G13+G34+G57+G67+G78</f>
        <v>376200</v>
      </c>
      <c r="H90" s="189">
        <f>H13+H34+H57+H67</f>
        <v>327360</v>
      </c>
      <c r="I90" s="189">
        <f>I13+I34+I57+I67+I78</f>
        <v>30000</v>
      </c>
      <c r="J90" s="189">
        <f>J13+J34+J57+J67+I78</f>
        <v>42000</v>
      </c>
      <c r="K90" s="189">
        <f>K13+K34+K57+K67+K78</f>
        <v>33000</v>
      </c>
      <c r="L90" s="189">
        <f>E57</f>
        <v>73000</v>
      </c>
      <c r="M90" s="189">
        <f>M13+M34+M57+M67+M78</f>
        <v>2000</v>
      </c>
      <c r="N90" s="189">
        <f>N13+N34+N57+N67+N78</f>
        <v>122026</v>
      </c>
      <c r="O90" s="189">
        <f>O13+O34+O57+O67+O78</f>
        <v>16000</v>
      </c>
      <c r="P90" s="189">
        <f>P13+P34+P57+P67+P78</f>
        <v>299747</v>
      </c>
      <c r="Q90" s="189">
        <f>Q13+Q34+Q57+Q67+Q78</f>
        <v>0</v>
      </c>
      <c r="R90" s="189">
        <f>R88</f>
        <v>0</v>
      </c>
    </row>
    <row r="91" spans="1:6" ht="12.75">
      <c r="A91" s="89"/>
      <c r="B91" s="78"/>
      <c r="C91" s="279"/>
      <c r="D91" s="73"/>
      <c r="E91" s="73"/>
      <c r="F91" s="73"/>
    </row>
    <row r="92" spans="1:17" ht="18.75">
      <c r="A92" s="226" t="s">
        <v>88</v>
      </c>
      <c r="B92" s="76"/>
      <c r="C92" s="280"/>
      <c r="D92" s="227"/>
      <c r="E92" s="228"/>
      <c r="F92" s="228"/>
      <c r="G92" s="229"/>
      <c r="H92" s="229"/>
      <c r="I92" s="229"/>
      <c r="J92" s="229"/>
      <c r="K92" s="228"/>
      <c r="L92" s="228"/>
      <c r="M92" s="230"/>
      <c r="N92" s="230"/>
      <c r="O92" s="230"/>
      <c r="P92" s="230"/>
      <c r="Q92" s="230"/>
    </row>
    <row r="93" spans="1:18" ht="42.75">
      <c r="A93" s="231" t="s">
        <v>42</v>
      </c>
      <c r="B93" s="231" t="s">
        <v>20</v>
      </c>
      <c r="C93" s="275" t="s">
        <v>103</v>
      </c>
      <c r="D93" s="232"/>
      <c r="E93" s="232"/>
      <c r="F93" s="232"/>
      <c r="G93" s="232"/>
      <c r="H93" s="232"/>
      <c r="I93" s="232"/>
      <c r="J93" s="232"/>
      <c r="K93" s="233"/>
      <c r="L93" s="232"/>
      <c r="M93" s="234"/>
      <c r="N93" s="234"/>
      <c r="O93" s="235"/>
      <c r="P93" s="235"/>
      <c r="Q93" s="232" t="s">
        <v>89</v>
      </c>
      <c r="R93" s="91"/>
    </row>
    <row r="94" spans="1:18" ht="14.25">
      <c r="A94" s="236">
        <v>3</v>
      </c>
      <c r="B94" s="237" t="s">
        <v>90</v>
      </c>
      <c r="C94" s="281">
        <f>C95+C99</f>
        <v>9040000</v>
      </c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>
        <f>Q95+Q99</f>
        <v>9040000</v>
      </c>
      <c r="R94" s="91"/>
    </row>
    <row r="95" spans="1:18" ht="14.25">
      <c r="A95" s="239">
        <v>31</v>
      </c>
      <c r="B95" s="112" t="s">
        <v>49</v>
      </c>
      <c r="C95" s="281">
        <f>Q95</f>
        <v>8840000</v>
      </c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>
        <f>SUM(Q96:Q98)</f>
        <v>8840000</v>
      </c>
      <c r="R95" s="91"/>
    </row>
    <row r="96" spans="1:18" ht="18.75">
      <c r="A96" s="239">
        <v>311</v>
      </c>
      <c r="B96" s="99" t="s">
        <v>75</v>
      </c>
      <c r="C96" s="281">
        <f>Q96</f>
        <v>7120000</v>
      </c>
      <c r="D96" s="238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40"/>
      <c r="P96" s="240"/>
      <c r="Q96" s="238">
        <v>7120000</v>
      </c>
      <c r="R96" s="91"/>
    </row>
    <row r="97" spans="1:18" ht="18.75">
      <c r="A97" s="239">
        <v>312</v>
      </c>
      <c r="B97" s="99" t="s">
        <v>12</v>
      </c>
      <c r="C97" s="281">
        <f>Q97</f>
        <v>360000</v>
      </c>
      <c r="D97" s="238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40"/>
      <c r="P97" s="240"/>
      <c r="Q97" s="238">
        <v>360000</v>
      </c>
      <c r="R97" s="91"/>
    </row>
    <row r="98" spans="1:18" ht="18.75">
      <c r="A98" s="239">
        <v>313</v>
      </c>
      <c r="B98" s="103" t="s">
        <v>76</v>
      </c>
      <c r="C98" s="281">
        <f>Q98</f>
        <v>1360000</v>
      </c>
      <c r="D98" s="238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40"/>
      <c r="P98" s="240"/>
      <c r="Q98" s="238">
        <v>1360000</v>
      </c>
      <c r="R98" s="91"/>
    </row>
    <row r="99" spans="1:18" ht="14.25">
      <c r="A99" s="239">
        <v>32</v>
      </c>
      <c r="B99" s="106" t="s">
        <v>47</v>
      </c>
      <c r="C99" s="281">
        <f>Q100+Q101</f>
        <v>200000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>
        <f>Q100+Q101</f>
        <v>200000</v>
      </c>
      <c r="R99" s="91"/>
    </row>
    <row r="100" spans="1:18" ht="18.75">
      <c r="A100" s="239">
        <v>321</v>
      </c>
      <c r="B100" s="99" t="s">
        <v>64</v>
      </c>
      <c r="C100" s="281">
        <f>Q100</f>
        <v>180000</v>
      </c>
      <c r="D100" s="238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40"/>
      <c r="P100" s="240"/>
      <c r="Q100" s="238">
        <v>180000</v>
      </c>
      <c r="R100" s="91"/>
    </row>
    <row r="101" spans="1:18" ht="18.75">
      <c r="A101" s="239">
        <v>329</v>
      </c>
      <c r="B101" s="102" t="s">
        <v>13</v>
      </c>
      <c r="C101" s="281">
        <f>Q101</f>
        <v>20000</v>
      </c>
      <c r="D101" s="238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40"/>
      <c r="P101" s="240"/>
      <c r="Q101" s="238">
        <v>20000</v>
      </c>
      <c r="R101" s="91"/>
    </row>
    <row r="102" spans="1:17" ht="15">
      <c r="A102" s="241"/>
      <c r="B102" s="242"/>
      <c r="C102" s="282"/>
      <c r="D102" s="243"/>
      <c r="E102" s="244"/>
      <c r="F102" s="245"/>
      <c r="G102" s="245"/>
      <c r="H102" s="245"/>
      <c r="I102" s="245"/>
      <c r="J102" s="245"/>
      <c r="K102" s="244"/>
      <c r="L102" s="245"/>
      <c r="M102" s="56"/>
      <c r="N102" s="56"/>
      <c r="O102" s="246"/>
      <c r="P102" s="246"/>
      <c r="Q102" s="246"/>
    </row>
    <row r="103" spans="1:18" ht="71.25">
      <c r="A103" s="231" t="s">
        <v>42</v>
      </c>
      <c r="B103" s="231" t="s">
        <v>20</v>
      </c>
      <c r="C103" s="275" t="s">
        <v>103</v>
      </c>
      <c r="D103" s="184" t="s">
        <v>10</v>
      </c>
      <c r="E103" s="197" t="s">
        <v>44</v>
      </c>
      <c r="F103" s="184" t="s">
        <v>22</v>
      </c>
      <c r="G103" s="184" t="s">
        <v>23</v>
      </c>
      <c r="H103" s="197" t="s">
        <v>24</v>
      </c>
      <c r="I103" s="184" t="s">
        <v>11</v>
      </c>
      <c r="J103" s="184" t="s">
        <v>81</v>
      </c>
      <c r="K103" s="184" t="s">
        <v>25</v>
      </c>
      <c r="L103" s="198" t="s">
        <v>46</v>
      </c>
      <c r="M103" s="198" t="s">
        <v>26</v>
      </c>
      <c r="N103" s="198" t="s">
        <v>106</v>
      </c>
      <c r="O103" s="198" t="s">
        <v>62</v>
      </c>
      <c r="P103" s="255" t="s">
        <v>68</v>
      </c>
      <c r="Q103" s="232" t="s">
        <v>89</v>
      </c>
      <c r="R103" s="146"/>
    </row>
    <row r="104" spans="1:18" ht="15.75" thickBot="1">
      <c r="A104" s="247"/>
      <c r="B104" s="261" t="s">
        <v>97</v>
      </c>
      <c r="C104" s="257">
        <f aca="true" t="shared" si="12" ref="C104:Q104">C90+C94</f>
        <v>13609528</v>
      </c>
      <c r="D104" s="258">
        <f t="shared" si="12"/>
        <v>1437145</v>
      </c>
      <c r="E104" s="259">
        <f t="shared" si="12"/>
        <v>612200</v>
      </c>
      <c r="F104" s="259">
        <f t="shared" si="12"/>
        <v>1198850</v>
      </c>
      <c r="G104" s="259">
        <f t="shared" si="12"/>
        <v>376200</v>
      </c>
      <c r="H104" s="259">
        <f t="shared" si="12"/>
        <v>327360</v>
      </c>
      <c r="I104" s="259">
        <f t="shared" si="12"/>
        <v>30000</v>
      </c>
      <c r="J104" s="259">
        <f t="shared" si="12"/>
        <v>42000</v>
      </c>
      <c r="K104" s="259">
        <f t="shared" si="12"/>
        <v>33000</v>
      </c>
      <c r="L104" s="259">
        <f t="shared" si="12"/>
        <v>73000</v>
      </c>
      <c r="M104" s="259">
        <f t="shared" si="12"/>
        <v>2000</v>
      </c>
      <c r="N104" s="259">
        <f t="shared" si="12"/>
        <v>122026</v>
      </c>
      <c r="O104" s="259">
        <f t="shared" si="12"/>
        <v>16000</v>
      </c>
      <c r="P104" s="260">
        <f t="shared" si="12"/>
        <v>299747</v>
      </c>
      <c r="Q104" s="260">
        <f t="shared" si="12"/>
        <v>9040000</v>
      </c>
      <c r="R104" s="260">
        <f>R57</f>
        <v>0</v>
      </c>
    </row>
    <row r="105" spans="1:18" ht="18.75">
      <c r="A105" s="249"/>
      <c r="B105" s="250"/>
      <c r="C105" s="283"/>
      <c r="D105" s="251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6"/>
    </row>
    <row r="109" spans="1:10" ht="15">
      <c r="A109" s="309" t="s">
        <v>104</v>
      </c>
      <c r="B109" s="309"/>
      <c r="F109" s="98"/>
      <c r="G109" s="98"/>
      <c r="J109" s="98"/>
    </row>
    <row r="110" spans="1:18" ht="48">
      <c r="A110" s="144" t="s">
        <v>42</v>
      </c>
      <c r="B110" s="144" t="s">
        <v>20</v>
      </c>
      <c r="C110" s="275" t="s">
        <v>103</v>
      </c>
      <c r="D110" s="145" t="s">
        <v>43</v>
      </c>
      <c r="E110" s="145" t="s">
        <v>44</v>
      </c>
      <c r="F110" s="145" t="s">
        <v>45</v>
      </c>
      <c r="G110" s="119" t="s">
        <v>23</v>
      </c>
      <c r="H110" s="145" t="s">
        <v>24</v>
      </c>
      <c r="I110" s="119" t="s">
        <v>11</v>
      </c>
      <c r="J110" s="119" t="s">
        <v>81</v>
      </c>
      <c r="K110" s="119" t="s">
        <v>25</v>
      </c>
      <c r="L110" s="146" t="s">
        <v>46</v>
      </c>
      <c r="M110" s="146" t="s">
        <v>26</v>
      </c>
      <c r="N110" s="146" t="s">
        <v>106</v>
      </c>
      <c r="O110" s="146" t="s">
        <v>62</v>
      </c>
      <c r="P110" s="255" t="s">
        <v>68</v>
      </c>
      <c r="Q110" s="232" t="s">
        <v>89</v>
      </c>
      <c r="R110" s="146"/>
    </row>
    <row r="111" spans="1:18" ht="12.75">
      <c r="A111" s="207">
        <v>311</v>
      </c>
      <c r="B111" s="130" t="s">
        <v>75</v>
      </c>
      <c r="C111" s="216">
        <f>SUM(D111:O111)</f>
        <v>1485</v>
      </c>
      <c r="D111" s="214"/>
      <c r="E111" s="214"/>
      <c r="F111" s="214">
        <f>F112</f>
        <v>0</v>
      </c>
      <c r="G111" s="214"/>
      <c r="H111" s="214"/>
      <c r="I111" s="214"/>
      <c r="J111" s="214">
        <f>J112</f>
        <v>0</v>
      </c>
      <c r="K111" s="214">
        <f>K112</f>
        <v>0</v>
      </c>
      <c r="L111" s="214">
        <f>L112</f>
        <v>0</v>
      </c>
      <c r="M111" s="214">
        <f>M112</f>
        <v>0</v>
      </c>
      <c r="N111" s="214">
        <f>N112</f>
        <v>0</v>
      </c>
      <c r="O111" s="216">
        <v>1485</v>
      </c>
      <c r="P111" s="214"/>
      <c r="Q111" s="214"/>
      <c r="R111" s="217"/>
    </row>
    <row r="112" spans="1:18" ht="12.75" hidden="1">
      <c r="A112" s="208">
        <v>3111</v>
      </c>
      <c r="B112" s="131" t="s">
        <v>35</v>
      </c>
      <c r="C112" s="214">
        <f aca="true" t="shared" si="13" ref="C112:C129">SUM(D112:O112)</f>
        <v>3305.5</v>
      </c>
      <c r="D112" s="214"/>
      <c r="E112" s="214"/>
      <c r="F112" s="214"/>
      <c r="G112" s="214"/>
      <c r="H112" s="214"/>
      <c r="I112" s="214"/>
      <c r="J112" s="214">
        <v>0</v>
      </c>
      <c r="K112" s="214"/>
      <c r="L112" s="214"/>
      <c r="M112" s="214"/>
      <c r="N112" s="214"/>
      <c r="O112" s="214">
        <v>3305.5</v>
      </c>
      <c r="P112" s="214"/>
      <c r="Q112" s="214"/>
      <c r="R112" s="217"/>
    </row>
    <row r="113" spans="1:18" ht="12.75">
      <c r="A113" s="207">
        <v>321</v>
      </c>
      <c r="B113" s="99" t="s">
        <v>64</v>
      </c>
      <c r="C113" s="216">
        <f t="shared" si="13"/>
        <v>0</v>
      </c>
      <c r="D113" s="214"/>
      <c r="E113" s="214"/>
      <c r="F113" s="214">
        <f>F114</f>
        <v>0</v>
      </c>
      <c r="G113" s="214"/>
      <c r="H113" s="214"/>
      <c r="I113" s="214"/>
      <c r="J113" s="214">
        <f>J115</f>
        <v>0</v>
      </c>
      <c r="K113" s="216">
        <v>0</v>
      </c>
      <c r="L113" s="216">
        <f>L114</f>
        <v>0</v>
      </c>
      <c r="M113" s="216">
        <f>M114</f>
        <v>0</v>
      </c>
      <c r="N113" s="216">
        <f>N114</f>
        <v>0</v>
      </c>
      <c r="O113" s="216">
        <f>O114</f>
        <v>0</v>
      </c>
      <c r="P113" s="214"/>
      <c r="Q113" s="214"/>
      <c r="R113" s="217"/>
    </row>
    <row r="114" spans="1:18" ht="12.75" hidden="1">
      <c r="A114" s="206">
        <v>3211</v>
      </c>
      <c r="B114" s="134" t="s">
        <v>27</v>
      </c>
      <c r="C114" s="214">
        <f t="shared" si="13"/>
        <v>463</v>
      </c>
      <c r="D114" s="214"/>
      <c r="E114" s="214"/>
      <c r="F114" s="214"/>
      <c r="G114" s="214"/>
      <c r="H114" s="214"/>
      <c r="I114" s="214"/>
      <c r="J114" s="214">
        <v>0</v>
      </c>
      <c r="K114" s="214">
        <v>463</v>
      </c>
      <c r="L114" s="214"/>
      <c r="M114" s="214"/>
      <c r="N114" s="214"/>
      <c r="O114" s="214">
        <v>0</v>
      </c>
      <c r="P114" s="214"/>
      <c r="Q114" s="214"/>
      <c r="R114" s="217"/>
    </row>
    <row r="115" spans="1:18" ht="12.75">
      <c r="A115" s="209">
        <v>322</v>
      </c>
      <c r="B115" s="102" t="s">
        <v>74</v>
      </c>
      <c r="C115" s="216">
        <f t="shared" si="13"/>
        <v>4473.46</v>
      </c>
      <c r="D115" s="214"/>
      <c r="E115" s="214"/>
      <c r="F115" s="214">
        <v>206.1</v>
      </c>
      <c r="G115" s="214">
        <v>0</v>
      </c>
      <c r="H115" s="214"/>
      <c r="I115" s="214">
        <v>0</v>
      </c>
      <c r="J115" s="214">
        <f>SUM(J116:J119)</f>
        <v>0</v>
      </c>
      <c r="K115" s="216">
        <v>0</v>
      </c>
      <c r="L115" s="216">
        <v>4267.36</v>
      </c>
      <c r="M115" s="216">
        <v>0</v>
      </c>
      <c r="N115" s="216">
        <f>SUM(N116:N119)</f>
        <v>0</v>
      </c>
      <c r="O115" s="216">
        <f>SUM(O116:O119)</f>
        <v>0</v>
      </c>
      <c r="P115" s="214"/>
      <c r="Q115" s="214"/>
      <c r="R115" s="217"/>
    </row>
    <row r="116" spans="1:18" ht="25.5" hidden="1">
      <c r="A116" s="210">
        <v>3221</v>
      </c>
      <c r="B116" s="107" t="s">
        <v>28</v>
      </c>
      <c r="C116" s="214">
        <f t="shared" si="13"/>
        <v>2953.88</v>
      </c>
      <c r="D116" s="215"/>
      <c r="E116" s="215"/>
      <c r="F116" s="214"/>
      <c r="G116" s="214"/>
      <c r="H116" s="214"/>
      <c r="I116" s="214">
        <v>13.88</v>
      </c>
      <c r="J116" s="214">
        <v>0</v>
      </c>
      <c r="K116" s="214">
        <v>2940</v>
      </c>
      <c r="L116" s="214">
        <v>0</v>
      </c>
      <c r="M116" s="214">
        <v>0</v>
      </c>
      <c r="N116" s="214">
        <v>0</v>
      </c>
      <c r="O116" s="214">
        <v>0</v>
      </c>
      <c r="P116" s="214"/>
      <c r="Q116" s="214"/>
      <c r="R116" s="217"/>
    </row>
    <row r="117" spans="1:18" ht="12.75" hidden="1">
      <c r="A117" s="210">
        <v>3222</v>
      </c>
      <c r="B117" s="107" t="s">
        <v>36</v>
      </c>
      <c r="C117" s="214">
        <f t="shared" si="13"/>
        <v>0</v>
      </c>
      <c r="D117" s="215"/>
      <c r="E117" s="215"/>
      <c r="F117" s="214"/>
      <c r="G117" s="214"/>
      <c r="H117" s="214"/>
      <c r="I117" s="214"/>
      <c r="J117" s="214">
        <v>0</v>
      </c>
      <c r="K117" s="214"/>
      <c r="L117" s="214">
        <v>0</v>
      </c>
      <c r="M117" s="214">
        <v>0</v>
      </c>
      <c r="N117" s="214"/>
      <c r="O117" s="214"/>
      <c r="P117" s="214"/>
      <c r="Q117" s="214"/>
      <c r="R117" s="217"/>
    </row>
    <row r="118" spans="1:18" ht="12.75" hidden="1">
      <c r="A118" s="210">
        <v>3223</v>
      </c>
      <c r="B118" s="107" t="s">
        <v>29</v>
      </c>
      <c r="C118" s="214"/>
      <c r="D118" s="215"/>
      <c r="E118" s="215"/>
      <c r="F118" s="214"/>
      <c r="G118" s="214"/>
      <c r="H118" s="214"/>
      <c r="I118" s="214"/>
      <c r="J118" s="214"/>
      <c r="K118" s="214"/>
      <c r="L118" s="214">
        <v>896.76</v>
      </c>
      <c r="M118" s="214"/>
      <c r="N118" s="214"/>
      <c r="O118" s="214"/>
      <c r="P118" s="214"/>
      <c r="Q118" s="214"/>
      <c r="R118" s="217"/>
    </row>
    <row r="119" spans="1:18" ht="12.75" hidden="1">
      <c r="A119" s="210">
        <v>3225</v>
      </c>
      <c r="B119" s="109" t="s">
        <v>30</v>
      </c>
      <c r="C119" s="214">
        <f t="shared" si="13"/>
        <v>2474.85</v>
      </c>
      <c r="D119" s="215"/>
      <c r="E119" s="215"/>
      <c r="F119" s="214"/>
      <c r="G119" s="214"/>
      <c r="H119" s="214"/>
      <c r="I119" s="214">
        <v>1246</v>
      </c>
      <c r="J119" s="214">
        <v>0</v>
      </c>
      <c r="K119" s="214">
        <v>1228.85</v>
      </c>
      <c r="L119" s="214">
        <v>0</v>
      </c>
      <c r="M119" s="214">
        <v>0</v>
      </c>
      <c r="N119" s="214"/>
      <c r="O119" s="214"/>
      <c r="P119" s="214"/>
      <c r="Q119" s="214"/>
      <c r="R119" s="217"/>
    </row>
    <row r="120" spans="1:18" ht="12.75">
      <c r="A120" s="211">
        <v>323</v>
      </c>
      <c r="B120" s="102" t="s">
        <v>65</v>
      </c>
      <c r="C120" s="216">
        <f t="shared" si="13"/>
        <v>3000</v>
      </c>
      <c r="D120" s="215"/>
      <c r="E120" s="215"/>
      <c r="F120" s="216">
        <f>F121</f>
        <v>0</v>
      </c>
      <c r="G120" s="214">
        <v>0</v>
      </c>
      <c r="H120" s="214"/>
      <c r="I120" s="214">
        <v>3000</v>
      </c>
      <c r="J120" s="216">
        <v>0</v>
      </c>
      <c r="K120" s="216">
        <f>K121</f>
        <v>0</v>
      </c>
      <c r="L120" s="216">
        <f>L121</f>
        <v>0</v>
      </c>
      <c r="M120" s="216">
        <f>M121</f>
        <v>0</v>
      </c>
      <c r="N120" s="216">
        <f>N121</f>
        <v>0</v>
      </c>
      <c r="O120" s="216">
        <f>O121</f>
        <v>0</v>
      </c>
      <c r="P120" s="214"/>
      <c r="Q120" s="214"/>
      <c r="R120" s="217"/>
    </row>
    <row r="121" spans="1:18" ht="12.75" hidden="1">
      <c r="A121" s="210">
        <v>3232</v>
      </c>
      <c r="B121" s="109" t="s">
        <v>31</v>
      </c>
      <c r="C121" s="214">
        <f t="shared" si="13"/>
        <v>10080</v>
      </c>
      <c r="D121" s="215"/>
      <c r="E121" s="215"/>
      <c r="F121" s="214"/>
      <c r="G121" s="214"/>
      <c r="H121" s="214"/>
      <c r="I121" s="214"/>
      <c r="J121" s="214">
        <v>10080</v>
      </c>
      <c r="K121" s="214">
        <v>0</v>
      </c>
      <c r="L121" s="214">
        <v>0</v>
      </c>
      <c r="M121" s="214">
        <v>0</v>
      </c>
      <c r="N121" s="214">
        <v>0</v>
      </c>
      <c r="O121" s="214">
        <v>0</v>
      </c>
      <c r="P121" s="214">
        <v>0</v>
      </c>
      <c r="Q121" s="214"/>
      <c r="R121" s="217"/>
    </row>
    <row r="122" spans="1:18" ht="12.75" hidden="1">
      <c r="A122" s="210">
        <v>3235</v>
      </c>
      <c r="B122" s="109" t="s">
        <v>85</v>
      </c>
      <c r="C122" s="214"/>
      <c r="D122" s="215"/>
      <c r="E122" s="215"/>
      <c r="F122" s="214"/>
      <c r="G122" s="214">
        <v>1000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7"/>
    </row>
    <row r="123" spans="1:18" ht="12.75">
      <c r="A123" s="211">
        <v>324</v>
      </c>
      <c r="B123" s="102" t="s">
        <v>80</v>
      </c>
      <c r="C123" s="216">
        <v>0</v>
      </c>
      <c r="D123" s="215"/>
      <c r="E123" s="215"/>
      <c r="F123" s="214">
        <v>0</v>
      </c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7"/>
    </row>
    <row r="124" spans="1:18" ht="12.75">
      <c r="A124" s="211">
        <v>329</v>
      </c>
      <c r="B124" s="102" t="s">
        <v>13</v>
      </c>
      <c r="C124" s="216">
        <f t="shared" si="13"/>
        <v>1095.9099999999999</v>
      </c>
      <c r="D124" s="215"/>
      <c r="E124" s="215"/>
      <c r="F124" s="216">
        <f>F125</f>
        <v>0</v>
      </c>
      <c r="G124" s="214">
        <v>500.39</v>
      </c>
      <c r="H124" s="214"/>
      <c r="I124" s="214">
        <v>595.52</v>
      </c>
      <c r="J124" s="214">
        <f aca="true" t="shared" si="14" ref="J124:O124">J125</f>
        <v>0</v>
      </c>
      <c r="K124" s="216">
        <v>0</v>
      </c>
      <c r="L124" s="216">
        <f t="shared" si="14"/>
        <v>0</v>
      </c>
      <c r="M124" s="216">
        <f t="shared" si="14"/>
        <v>0</v>
      </c>
      <c r="N124" s="216">
        <f t="shared" si="14"/>
        <v>0</v>
      </c>
      <c r="O124" s="216">
        <f t="shared" si="14"/>
        <v>0</v>
      </c>
      <c r="P124" s="214"/>
      <c r="Q124" s="214"/>
      <c r="R124" s="217"/>
    </row>
    <row r="125" spans="1:18" ht="12.75" hidden="1">
      <c r="A125" s="210">
        <v>3299</v>
      </c>
      <c r="B125" s="110" t="s">
        <v>13</v>
      </c>
      <c r="C125" s="214">
        <f t="shared" si="13"/>
        <v>4743.15</v>
      </c>
      <c r="D125" s="215"/>
      <c r="E125" s="215"/>
      <c r="F125" s="214"/>
      <c r="G125" s="214"/>
      <c r="H125" s="214"/>
      <c r="I125" s="214">
        <v>2375</v>
      </c>
      <c r="J125" s="214"/>
      <c r="K125" s="214">
        <v>2368.15</v>
      </c>
      <c r="L125" s="214">
        <v>0</v>
      </c>
      <c r="M125" s="214">
        <v>0</v>
      </c>
      <c r="N125" s="214">
        <v>0</v>
      </c>
      <c r="O125" s="214">
        <v>0</v>
      </c>
      <c r="P125" s="214"/>
      <c r="Q125" s="214"/>
      <c r="R125" s="217"/>
    </row>
    <row r="126" spans="1:18" ht="12.75">
      <c r="A126" s="211">
        <v>412</v>
      </c>
      <c r="B126" s="105" t="s">
        <v>93</v>
      </c>
      <c r="C126" s="216">
        <v>0</v>
      </c>
      <c r="D126" s="215"/>
      <c r="E126" s="215"/>
      <c r="F126" s="214"/>
      <c r="G126" s="214">
        <v>0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7"/>
    </row>
    <row r="127" spans="1:18" ht="12.75">
      <c r="A127" s="211">
        <v>422</v>
      </c>
      <c r="B127" s="105" t="s">
        <v>78</v>
      </c>
      <c r="C127" s="216">
        <f t="shared" si="13"/>
        <v>0</v>
      </c>
      <c r="D127" s="215"/>
      <c r="E127" s="215"/>
      <c r="F127" s="216">
        <f>SUM(F128:F129)</f>
        <v>0</v>
      </c>
      <c r="G127" s="214">
        <v>0</v>
      </c>
      <c r="H127" s="214"/>
      <c r="I127" s="214"/>
      <c r="J127" s="214">
        <f aca="true" t="shared" si="15" ref="J127:O127">(J128+J129)</f>
        <v>0</v>
      </c>
      <c r="K127" s="214">
        <f t="shared" si="15"/>
        <v>0</v>
      </c>
      <c r="L127" s="214">
        <f t="shared" si="15"/>
        <v>0</v>
      </c>
      <c r="M127" s="214">
        <f t="shared" si="15"/>
        <v>0</v>
      </c>
      <c r="N127" s="214">
        <f t="shared" si="15"/>
        <v>0</v>
      </c>
      <c r="O127" s="214">
        <f t="shared" si="15"/>
        <v>0</v>
      </c>
      <c r="P127" s="214"/>
      <c r="Q127" s="214"/>
      <c r="R127" s="217"/>
    </row>
    <row r="128" spans="1:18" ht="12.75" hidden="1">
      <c r="A128" s="210">
        <v>4221</v>
      </c>
      <c r="B128" s="110" t="s">
        <v>37</v>
      </c>
      <c r="C128" s="214">
        <f t="shared" si="13"/>
        <v>0</v>
      </c>
      <c r="D128" s="215"/>
      <c r="E128" s="215"/>
      <c r="F128" s="214">
        <v>0</v>
      </c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7"/>
    </row>
    <row r="129" spans="1:18" ht="12.75" hidden="1">
      <c r="A129" s="210">
        <v>4226</v>
      </c>
      <c r="B129" s="212" t="s">
        <v>84</v>
      </c>
      <c r="C129" s="214">
        <f t="shared" si="13"/>
        <v>0</v>
      </c>
      <c r="D129" s="215"/>
      <c r="E129" s="215"/>
      <c r="F129" s="214">
        <v>0</v>
      </c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7"/>
    </row>
    <row r="130" spans="1:18" ht="12.75">
      <c r="A130" s="211">
        <v>424</v>
      </c>
      <c r="B130" s="105" t="s">
        <v>95</v>
      </c>
      <c r="C130" s="216">
        <v>0</v>
      </c>
      <c r="D130" s="215"/>
      <c r="E130" s="215"/>
      <c r="F130" s="214"/>
      <c r="G130" s="214">
        <v>0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7"/>
    </row>
    <row r="131" spans="1:18" ht="13.5" thickBot="1">
      <c r="A131" s="285"/>
      <c r="B131" s="286" t="s">
        <v>32</v>
      </c>
      <c r="C131" s="287">
        <f>SUM(D131:O131)</f>
        <v>10054.369999999999</v>
      </c>
      <c r="D131" s="287">
        <f>SUM(D111:D127)</f>
        <v>0</v>
      </c>
      <c r="E131" s="287">
        <f>SUM(E111:E127)</f>
        <v>0</v>
      </c>
      <c r="F131" s="287">
        <f>SUM(F115:F123)</f>
        <v>206.1</v>
      </c>
      <c r="G131" s="287">
        <v>500.39</v>
      </c>
      <c r="H131" s="287">
        <f>H111+H113+H115+H120+H124+H127</f>
        <v>0</v>
      </c>
      <c r="I131" s="287">
        <f>I111+I113+I115+I120+I124+I127</f>
        <v>3595.52</v>
      </c>
      <c r="J131" s="287">
        <f>J120</f>
        <v>0</v>
      </c>
      <c r="K131" s="287">
        <f>K111+K113+K115+K120+K124+K127</f>
        <v>0</v>
      </c>
      <c r="L131" s="287">
        <f>L111+L113+L115+L120+L124+L127</f>
        <v>4267.36</v>
      </c>
      <c r="M131" s="287">
        <f>M111+M113+M115+M120+M124+M127</f>
        <v>0</v>
      </c>
      <c r="N131" s="287">
        <f>N111+N113+N115+N120+N124+N127</f>
        <v>0</v>
      </c>
      <c r="O131" s="287">
        <f>O111</f>
        <v>1485</v>
      </c>
      <c r="P131" s="288"/>
      <c r="Q131" s="288"/>
      <c r="R131" s="289"/>
    </row>
    <row r="132" spans="1:18" ht="13.5" thickBot="1">
      <c r="A132" s="290"/>
      <c r="B132" s="294" t="s">
        <v>107</v>
      </c>
      <c r="C132" s="293">
        <f aca="true" t="shared" si="16" ref="C132:Q132">C104+C131</f>
        <v>13619582.37</v>
      </c>
      <c r="D132" s="291">
        <f t="shared" si="16"/>
        <v>1437145</v>
      </c>
      <c r="E132" s="291">
        <f t="shared" si="16"/>
        <v>612200</v>
      </c>
      <c r="F132" s="291">
        <f t="shared" si="16"/>
        <v>1199056.1</v>
      </c>
      <c r="G132" s="291">
        <f t="shared" si="16"/>
        <v>376700.39</v>
      </c>
      <c r="H132" s="291">
        <f t="shared" si="16"/>
        <v>327360</v>
      </c>
      <c r="I132" s="291">
        <f t="shared" si="16"/>
        <v>33595.52</v>
      </c>
      <c r="J132" s="291">
        <f t="shared" si="16"/>
        <v>42000</v>
      </c>
      <c r="K132" s="291">
        <f t="shared" si="16"/>
        <v>33000</v>
      </c>
      <c r="L132" s="291">
        <f t="shared" si="16"/>
        <v>77267.36</v>
      </c>
      <c r="M132" s="291">
        <f t="shared" si="16"/>
        <v>2000</v>
      </c>
      <c r="N132" s="291">
        <f t="shared" si="16"/>
        <v>122026</v>
      </c>
      <c r="O132" s="291">
        <f t="shared" si="16"/>
        <v>17485</v>
      </c>
      <c r="P132" s="291">
        <f t="shared" si="16"/>
        <v>299747</v>
      </c>
      <c r="Q132" s="291">
        <f t="shared" si="16"/>
        <v>9040000</v>
      </c>
      <c r="R132" s="292"/>
    </row>
  </sheetData>
  <sheetProtection/>
  <mergeCells count="1">
    <mergeCell ref="A109:B10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9" r:id="rId1"/>
  <headerFooter differentOddEven="1" alignWithMargins="0">
    <oddHeader>&amp;C&amp;"MS Sans Serif,Podebljano"REBALANS PLANA ZA 2019. GODINU OŠ VELI VRH PULA</oddHeader>
  </headerFooter>
  <rowBreaks count="3" manualBreakCount="3">
    <brk id="57" max="16" man="1"/>
    <brk id="90" max="16" man="1"/>
    <brk id="10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6"/>
  <sheetViews>
    <sheetView tabSelected="1" zoomScaleSheetLayoutView="100" zoomScalePageLayoutView="0" workbookViewId="0" topLeftCell="A30">
      <selection activeCell="G65" sqref="G65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295" t="s">
        <v>52</v>
      </c>
      <c r="B3" s="295"/>
      <c r="C3" s="295"/>
      <c r="D3" s="295"/>
      <c r="E3" s="295"/>
      <c r="F3" s="295"/>
      <c r="G3" s="295"/>
      <c r="H3" s="295"/>
    </row>
    <row r="4" spans="1:8" ht="12.75">
      <c r="A4" s="75"/>
      <c r="B4" s="76"/>
      <c r="C4" s="76"/>
      <c r="D4" s="76"/>
      <c r="E4" s="76"/>
      <c r="F4" s="76"/>
      <c r="G4" s="76"/>
      <c r="H4" s="77" t="s">
        <v>53</v>
      </c>
    </row>
    <row r="5" spans="1:8" ht="25.5">
      <c r="A5" s="151" t="s">
        <v>54</v>
      </c>
      <c r="B5" s="310" t="s">
        <v>101</v>
      </c>
      <c r="C5" s="310"/>
      <c r="D5" s="310"/>
      <c r="E5" s="310"/>
      <c r="F5" s="310"/>
      <c r="G5" s="310"/>
      <c r="H5" s="310"/>
    </row>
    <row r="6" spans="1:8" ht="51">
      <c r="A6" s="152" t="s">
        <v>55</v>
      </c>
      <c r="B6" s="153" t="s">
        <v>10</v>
      </c>
      <c r="C6" s="153" t="s">
        <v>108</v>
      </c>
      <c r="D6" s="153" t="s">
        <v>56</v>
      </c>
      <c r="E6" s="153" t="s">
        <v>57</v>
      </c>
      <c r="F6" s="153" t="s">
        <v>58</v>
      </c>
      <c r="G6" s="153" t="s">
        <v>82</v>
      </c>
      <c r="H6" s="153"/>
    </row>
    <row r="7" spans="1:8" ht="18.75">
      <c r="A7" s="155">
        <v>63414</v>
      </c>
      <c r="B7" s="154"/>
      <c r="C7" s="158">
        <v>122026</v>
      </c>
      <c r="D7" s="154"/>
      <c r="E7" s="154"/>
      <c r="F7" s="154"/>
      <c r="G7" s="154"/>
      <c r="H7" s="154"/>
    </row>
    <row r="8" spans="1:8" ht="18.75">
      <c r="A8" s="155">
        <v>65264</v>
      </c>
      <c r="B8" s="156"/>
      <c r="C8" s="157"/>
      <c r="D8" s="158">
        <v>1198850</v>
      </c>
      <c r="E8" s="156"/>
      <c r="F8" s="156"/>
      <c r="G8" s="159"/>
      <c r="H8" s="156"/>
    </row>
    <row r="9" spans="1:8" ht="18.75">
      <c r="A9" s="155">
        <v>65267</v>
      </c>
      <c r="B9" s="156"/>
      <c r="C9" s="157"/>
      <c r="D9" s="160"/>
      <c r="E9" s="156"/>
      <c r="F9" s="159"/>
      <c r="G9" s="161">
        <v>42000</v>
      </c>
      <c r="H9" s="156"/>
    </row>
    <row r="10" spans="1:8" ht="18.75">
      <c r="A10" s="155">
        <v>65269</v>
      </c>
      <c r="B10" s="156"/>
      <c r="C10" s="157"/>
      <c r="D10" s="160">
        <v>73000</v>
      </c>
      <c r="E10" s="156"/>
      <c r="F10" s="159"/>
      <c r="G10" s="156"/>
      <c r="H10" s="156"/>
    </row>
    <row r="11" spans="1:8" ht="18.75">
      <c r="A11" s="155">
        <v>63414</v>
      </c>
      <c r="B11" s="162"/>
      <c r="C11" s="163"/>
      <c r="D11" s="160">
        <v>0</v>
      </c>
      <c r="E11" s="159"/>
      <c r="F11" s="156"/>
      <c r="G11" s="156"/>
      <c r="H11" s="156"/>
    </row>
    <row r="12" spans="1:8" ht="18.75">
      <c r="A12" s="155" t="s">
        <v>69</v>
      </c>
      <c r="B12" s="157">
        <v>299747</v>
      </c>
      <c r="C12" s="157"/>
      <c r="D12" s="164"/>
      <c r="E12" s="157">
        <v>346200</v>
      </c>
      <c r="F12" s="157"/>
      <c r="G12" s="157"/>
      <c r="H12" s="157"/>
    </row>
    <row r="13" spans="1:8" ht="37.5">
      <c r="A13" s="155" t="s">
        <v>91</v>
      </c>
      <c r="B13" s="157">
        <v>0</v>
      </c>
      <c r="C13" s="157"/>
      <c r="D13" s="164"/>
      <c r="E13" s="157">
        <v>9040000</v>
      </c>
      <c r="F13" s="157"/>
      <c r="G13" s="157"/>
      <c r="H13" s="157"/>
    </row>
    <row r="14" spans="1:8" ht="18.75">
      <c r="A14" s="155">
        <v>63622</v>
      </c>
      <c r="B14" s="157"/>
      <c r="C14" s="157"/>
      <c r="D14" s="164"/>
      <c r="E14" s="157">
        <v>30000</v>
      </c>
      <c r="F14" s="157"/>
      <c r="G14" s="157"/>
      <c r="H14" s="157"/>
    </row>
    <row r="15" spans="1:8" ht="37.5">
      <c r="A15" s="155" t="s">
        <v>70</v>
      </c>
      <c r="B15" s="165"/>
      <c r="C15" s="157"/>
      <c r="D15" s="164"/>
      <c r="E15" s="157">
        <v>29000</v>
      </c>
      <c r="F15" s="157"/>
      <c r="G15" s="157"/>
      <c r="H15" s="157"/>
    </row>
    <row r="16" spans="1:8" ht="18.75">
      <c r="A16" s="155">
        <v>63623</v>
      </c>
      <c r="B16" s="165"/>
      <c r="C16" s="157"/>
      <c r="D16" s="164"/>
      <c r="E16" s="157">
        <v>4000</v>
      </c>
      <c r="F16" s="157"/>
      <c r="G16" s="157"/>
      <c r="H16" s="157"/>
    </row>
    <row r="17" spans="1:8" ht="37.5">
      <c r="A17" s="155" t="s">
        <v>71</v>
      </c>
      <c r="B17" s="157"/>
      <c r="C17" s="157"/>
      <c r="D17" s="164"/>
      <c r="E17" s="157">
        <v>2000</v>
      </c>
      <c r="F17" s="157"/>
      <c r="G17" s="157"/>
      <c r="H17" s="157"/>
    </row>
    <row r="18" spans="1:8" ht="18.75">
      <c r="A18" s="155" t="s">
        <v>72</v>
      </c>
      <c r="B18" s="157"/>
      <c r="C18" s="157"/>
      <c r="D18" s="164"/>
      <c r="E18" s="166">
        <v>16000</v>
      </c>
      <c r="F18" s="157"/>
      <c r="G18" s="157"/>
      <c r="H18" s="157"/>
    </row>
    <row r="19" spans="1:8" ht="18.75">
      <c r="A19" s="155">
        <v>661512</v>
      </c>
      <c r="B19" s="157"/>
      <c r="C19" s="157">
        <v>0</v>
      </c>
      <c r="D19" s="157"/>
      <c r="E19" s="157"/>
      <c r="F19" s="157"/>
      <c r="G19" s="157"/>
      <c r="H19" s="157"/>
    </row>
    <row r="20" spans="1:8" ht="18.75">
      <c r="A20" s="167">
        <v>66311</v>
      </c>
      <c r="B20" s="157"/>
      <c r="C20" s="157"/>
      <c r="D20" s="157"/>
      <c r="E20" s="157"/>
      <c r="F20" s="157">
        <v>7000</v>
      </c>
      <c r="G20" s="157"/>
      <c r="H20" s="157"/>
    </row>
    <row r="21" spans="1:8" ht="18.75">
      <c r="A21" s="167">
        <v>66312</v>
      </c>
      <c r="B21" s="157"/>
      <c r="C21" s="157"/>
      <c r="D21" s="157"/>
      <c r="E21" s="157"/>
      <c r="F21" s="157">
        <v>15000</v>
      </c>
      <c r="G21" s="157"/>
      <c r="H21" s="157"/>
    </row>
    <row r="22" spans="1:8" ht="18.75">
      <c r="A22" s="167">
        <v>66313</v>
      </c>
      <c r="B22" s="157"/>
      <c r="C22" s="157"/>
      <c r="D22" s="157"/>
      <c r="E22" s="157"/>
      <c r="F22" s="157">
        <v>4000</v>
      </c>
      <c r="G22" s="157"/>
      <c r="H22" s="157"/>
    </row>
    <row r="23" spans="1:8" ht="18.75">
      <c r="A23" s="155">
        <v>67111</v>
      </c>
      <c r="B23" s="166">
        <v>1289113</v>
      </c>
      <c r="C23" s="157"/>
      <c r="D23" s="157"/>
      <c r="E23" s="166">
        <v>0</v>
      </c>
      <c r="F23" s="157">
        <v>0</v>
      </c>
      <c r="G23" s="157"/>
      <c r="H23" s="157"/>
    </row>
    <row r="24" spans="1:8" ht="18.75">
      <c r="A24" s="155" t="s">
        <v>60</v>
      </c>
      <c r="B24" s="157">
        <v>939560</v>
      </c>
      <c r="C24" s="157"/>
      <c r="D24" s="157"/>
      <c r="E24" s="157">
        <v>0</v>
      </c>
      <c r="F24" s="157"/>
      <c r="G24" s="157"/>
      <c r="H24" s="157"/>
    </row>
    <row r="25" spans="1:8" ht="37.5">
      <c r="A25" s="155" t="s">
        <v>109</v>
      </c>
      <c r="B25" s="157">
        <v>148032</v>
      </c>
      <c r="C25" s="157"/>
      <c r="D25" s="157"/>
      <c r="E25" s="157"/>
      <c r="F25" s="157"/>
      <c r="G25" s="157"/>
      <c r="H25" s="157"/>
    </row>
    <row r="26" spans="1:8" ht="18.75">
      <c r="A26" s="155">
        <v>67121</v>
      </c>
      <c r="B26" s="157">
        <v>0</v>
      </c>
      <c r="C26" s="157"/>
      <c r="D26" s="157"/>
      <c r="E26" s="157"/>
      <c r="F26" s="157"/>
      <c r="G26" s="157"/>
      <c r="H26" s="157"/>
    </row>
    <row r="27" spans="1:8" ht="18.75">
      <c r="A27" s="155">
        <v>638</v>
      </c>
      <c r="B27" s="157"/>
      <c r="C27" s="157"/>
      <c r="D27" s="157"/>
      <c r="E27" s="157">
        <v>0</v>
      </c>
      <c r="F27" s="157"/>
      <c r="G27" s="157"/>
      <c r="H27" s="157"/>
    </row>
    <row r="28" spans="1:8" ht="18.75">
      <c r="A28" s="155">
        <v>633</v>
      </c>
      <c r="B28" s="157">
        <v>0</v>
      </c>
      <c r="C28" s="157"/>
      <c r="D28" s="157"/>
      <c r="E28" s="157"/>
      <c r="F28" s="157"/>
      <c r="G28" s="157"/>
      <c r="H28" s="157"/>
    </row>
    <row r="29" spans="1:8" ht="18.75">
      <c r="A29" s="155">
        <v>66321</v>
      </c>
      <c r="B29" s="157"/>
      <c r="C29" s="157"/>
      <c r="D29" s="157"/>
      <c r="E29" s="157"/>
      <c r="F29" s="157">
        <v>2000</v>
      </c>
      <c r="G29" s="157"/>
      <c r="H29" s="157"/>
    </row>
    <row r="30" spans="1:8" ht="18.75">
      <c r="A30" s="155">
        <v>66322</v>
      </c>
      <c r="B30" s="157"/>
      <c r="C30" s="157"/>
      <c r="D30" s="157"/>
      <c r="E30" s="157"/>
      <c r="F30" s="157">
        <v>2000</v>
      </c>
      <c r="G30" s="157"/>
      <c r="H30" s="157"/>
    </row>
    <row r="31" spans="1:8" ht="18.75">
      <c r="A31" s="155">
        <v>63211</v>
      </c>
      <c r="B31" s="157"/>
      <c r="C31" s="157"/>
      <c r="D31" s="157"/>
      <c r="E31" s="157"/>
      <c r="F31" s="157"/>
      <c r="G31" s="157"/>
      <c r="H31" s="157">
        <v>0</v>
      </c>
    </row>
    <row r="32" spans="1:8" ht="18.75">
      <c r="A32" s="155" t="s">
        <v>92</v>
      </c>
      <c r="B32" s="254">
        <v>10054.37</v>
      </c>
      <c r="C32" s="157"/>
      <c r="D32" s="157"/>
      <c r="E32" s="157"/>
      <c r="F32" s="157"/>
      <c r="G32" s="157"/>
      <c r="H32" s="157"/>
    </row>
    <row r="33" spans="1:8" ht="37.5">
      <c r="A33" s="168" t="s">
        <v>59</v>
      </c>
      <c r="B33" s="254">
        <f>SUM(B7:B32)</f>
        <v>2686506.37</v>
      </c>
      <c r="C33" s="254">
        <f>SUM(C7:C32)</f>
        <v>122026</v>
      </c>
      <c r="D33" s="166">
        <f>SUM(D8:D30)</f>
        <v>1271850</v>
      </c>
      <c r="E33" s="157">
        <f>SUM(E8:E30)</f>
        <v>9467200</v>
      </c>
      <c r="F33" s="157">
        <f>SUM(F8:F30)</f>
        <v>30000</v>
      </c>
      <c r="G33" s="157">
        <f>SUM(G8:G30)</f>
        <v>42000</v>
      </c>
      <c r="H33" s="157">
        <f>SUM(H8:H31)</f>
        <v>0</v>
      </c>
    </row>
    <row r="34" spans="1:8" ht="75">
      <c r="A34" s="168" t="s">
        <v>102</v>
      </c>
      <c r="B34" s="311">
        <f>B33+C33+D33+E33+F33+G33+H33</f>
        <v>13619582.370000001</v>
      </c>
      <c r="C34" s="311"/>
      <c r="D34" s="311"/>
      <c r="E34" s="311"/>
      <c r="F34" s="311"/>
      <c r="G34" s="311"/>
      <c r="H34" s="311"/>
    </row>
    <row r="35" spans="1:8" ht="18">
      <c r="A35" s="169"/>
      <c r="B35" s="169"/>
      <c r="C35" s="169"/>
      <c r="D35" s="170"/>
      <c r="E35" s="171"/>
      <c r="F35" s="20"/>
      <c r="G35" s="20"/>
      <c r="H35" s="172"/>
    </row>
    <row r="36" spans="1:8" ht="12.75">
      <c r="A36" s="91"/>
      <c r="B36" s="91"/>
      <c r="C36" s="91"/>
      <c r="D36" s="91"/>
      <c r="E36" s="91"/>
      <c r="F36" s="91"/>
      <c r="G36" s="91"/>
      <c r="H36" s="91"/>
    </row>
  </sheetData>
  <sheetProtection/>
  <mergeCells count="3">
    <mergeCell ref="A3:H3"/>
    <mergeCell ref="B5:H5"/>
    <mergeCell ref="B34:H34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0:O21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Suzana Bileta</cp:lastModifiedBy>
  <cp:lastPrinted>2020-10-02T14:07:29Z</cp:lastPrinted>
  <dcterms:created xsi:type="dcterms:W3CDTF">2013-09-11T11:00:21Z</dcterms:created>
  <dcterms:modified xsi:type="dcterms:W3CDTF">2022-12-16T13:35:43Z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