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1"/>
  </bookViews>
  <sheets>
    <sheet name="OPĆI DIO" sheetId="1" r:id="rId1"/>
    <sheet name="Rebalans 2020." sheetId="2" r:id="rId2"/>
    <sheet name="plan prihoda" sheetId="3" r:id="rId3"/>
    <sheet name="1" sheetId="4" state="hidden" r:id="rId4"/>
    <sheet name="List3" sheetId="5" state="hidden" r:id="rId5"/>
  </sheets>
  <definedNames>
    <definedName name="_xlnm.Print_Area" localSheetId="0">'OPĆI DIO'!$A$1:$H$23</definedName>
    <definedName name="_xlnm.Print_Area" localSheetId="1">'Rebalans 2020.'!$A$1:$R$143</definedName>
  </definedNames>
  <calcPr fullCalcOnLoad="1"/>
</workbook>
</file>

<file path=xl/sharedStrings.xml><?xml version="1.0" encoding="utf-8"?>
<sst xmlns="http://schemas.openxmlformats.org/spreadsheetml/2006/main" count="294" uniqueCount="113">
  <si>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</si>
  <si>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</si>
  <si>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</si>
  <si>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</si>
  <si>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</si>
  <si>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</si>
  <si>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</si>
  <si>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</si>
  <si>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</si>
  <si>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</si>
  <si>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</si>
  <si>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Donacije</t>
  </si>
  <si>
    <t>Ostali rashodi za zaposlene</t>
  </si>
  <si>
    <t>Ostali nespomenuti rashodi poslovanja</t>
  </si>
  <si>
    <t>OPĆI DIO</t>
  </si>
  <si>
    <t>PRIHODI UKUPNO</t>
  </si>
  <si>
    <t>RASHODI UKUPNO</t>
  </si>
  <si>
    <t>AKTIVNOST A502001 :DECENTRALIZIRANE FUNKCIJE OSNOVNOŠKOLSKOG OBRAZOVANJA</t>
  </si>
  <si>
    <t>Korisnik 11: OŠ Veli Vrh Pula</t>
  </si>
  <si>
    <t>Račun rashoda/izdatka</t>
  </si>
  <si>
    <t>Naziv računa</t>
  </si>
  <si>
    <t>Grad dec</t>
  </si>
  <si>
    <t>prihodi za posebne namjene</t>
  </si>
  <si>
    <t>država</t>
  </si>
  <si>
    <t>mt</t>
  </si>
  <si>
    <t xml:space="preserve">županijski </t>
  </si>
  <si>
    <t>gradovi</t>
  </si>
  <si>
    <t>Službena putovanja</t>
  </si>
  <si>
    <t>Uredski materijal i ostali materijalni rashodi</t>
  </si>
  <si>
    <t>Energija</t>
  </si>
  <si>
    <t>Sitni inventar i auto gume</t>
  </si>
  <si>
    <t xml:space="preserve">Usluge tekućeg i investicijskog održavanja </t>
  </si>
  <si>
    <t>UKUPNO KORISNIK 11</t>
  </si>
  <si>
    <t>AKTIVNOST A503002: PRODUŽENI BORAVAK U OSNOVNIM ŠKOLAMA</t>
  </si>
  <si>
    <t>vlastiti prihodi</t>
  </si>
  <si>
    <t>Plaće za redovan rad</t>
  </si>
  <si>
    <t>Materijal i sirovine</t>
  </si>
  <si>
    <t>Uredska oprema i namještaj</t>
  </si>
  <si>
    <t>AKTIVNOST A503005 : REDOVNI PROGRAM ODGOJA I OBRAZOVANJA</t>
  </si>
  <si>
    <t>ostali  prihodi</t>
  </si>
  <si>
    <t>Brojčana oznaka i naziv programa</t>
  </si>
  <si>
    <t>socijalni program</t>
  </si>
  <si>
    <t>Račun 
rashoda/
izdatka</t>
  </si>
  <si>
    <t xml:space="preserve">Grad Pula </t>
  </si>
  <si>
    <t>grad dec</t>
  </si>
  <si>
    <t>Prihodi po posebnim propisima - sufinanciranje</t>
  </si>
  <si>
    <t>ostali prihodi</t>
  </si>
  <si>
    <t>materijalni rashodi</t>
  </si>
  <si>
    <t xml:space="preserve">UKUPNO </t>
  </si>
  <si>
    <t xml:space="preserve"> rashodi za zaposlene</t>
  </si>
  <si>
    <t>rashodi za nabavu nefinancijske imovine</t>
  </si>
  <si>
    <t>financijski rashodi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</si>
  <si>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</si>
  <si>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</si>
  <si>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</si>
  <si>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</si>
  <si>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</si>
  <si>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</si>
  <si>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</si>
  <si>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</si>
  <si>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Ukupno (po izvorima)</t>
  </si>
  <si>
    <t>vl prihodi</t>
  </si>
  <si>
    <t>vl prihod</t>
  </si>
  <si>
    <t>67111dec</t>
  </si>
  <si>
    <t>općina</t>
  </si>
  <si>
    <t>općine</t>
  </si>
  <si>
    <t xml:space="preserve"> brojčana oznaka i naziv programa</t>
  </si>
  <si>
    <t>Naknade troškova zaposlenima</t>
  </si>
  <si>
    <t>Rashodi za usluge</t>
  </si>
  <si>
    <t>EU projekt ERASMUS +</t>
  </si>
  <si>
    <t>pomoćnici u natavi</t>
  </si>
  <si>
    <t>u nastavi</t>
  </si>
  <si>
    <t>EU projekt</t>
  </si>
  <si>
    <t xml:space="preserve">d basket </t>
  </si>
  <si>
    <t>državaEU  63,26421%</t>
  </si>
  <si>
    <t>D basket</t>
  </si>
  <si>
    <t>63612 država</t>
  </si>
  <si>
    <t>63613 županija</t>
  </si>
  <si>
    <t>63613 grad Vodnj</t>
  </si>
  <si>
    <t>63613 općine</t>
  </si>
  <si>
    <t>Naknada troškova zaposlenima</t>
  </si>
  <si>
    <t>Rashodi za materijal i energiju</t>
  </si>
  <si>
    <t xml:space="preserve">Plaće za redovan rad  </t>
  </si>
  <si>
    <t>Doprinosi na plaće</t>
  </si>
  <si>
    <t>Ostali financijski rashodi</t>
  </si>
  <si>
    <t>Postrojenja i oprema</t>
  </si>
  <si>
    <t>Knjige,umjetnič. djela i ostale izložb.vr</t>
  </si>
  <si>
    <t>Naknade trošk osobama izvan rad odnosa</t>
  </si>
  <si>
    <t>Prihodi od naknade s osnova osig.</t>
  </si>
  <si>
    <t>Prihodi od  nadoknade šteta s osnova osiguranja</t>
  </si>
  <si>
    <t>PLAN 
2019.</t>
  </si>
  <si>
    <t xml:space="preserve">državaEU  </t>
  </si>
  <si>
    <t>Glazbeni instrumenti i oprema</t>
  </si>
  <si>
    <t>Zakupnine i najamnine</t>
  </si>
  <si>
    <t xml:space="preserve">Naknade građanima i kućanstvima u naravi </t>
  </si>
  <si>
    <t>REBALANS</t>
  </si>
  <si>
    <t>Rashodi za materijal i energ-šk. shema</t>
  </si>
  <si>
    <t>(proračunski/izvanproračunski)aktivnost :PLAĆE MINISTARSTVO</t>
  </si>
  <si>
    <t>PLAĆE MINISTARSTVO</t>
  </si>
  <si>
    <t>Rashodi poslovanja</t>
  </si>
  <si>
    <t>63612-plaće MZOŠ</t>
  </si>
  <si>
    <t>67111-direkt</t>
  </si>
  <si>
    <t>922-višak</t>
  </si>
  <si>
    <t>2020.</t>
  </si>
  <si>
    <t>Licence</t>
  </si>
  <si>
    <t xml:space="preserve">rashodi za nabavu neproizvedene dugotraj.imovine </t>
  </si>
  <si>
    <t xml:space="preserve"> REBALANS RIZNICA  2020.</t>
  </si>
  <si>
    <t>REBALANS PLANA 2020.</t>
  </si>
  <si>
    <t xml:space="preserve"> višak iz 2019. po izvorima financiranja</t>
  </si>
  <si>
    <t>Knjige</t>
  </si>
  <si>
    <t>sveukupno rebalans 2020.</t>
  </si>
  <si>
    <t>Ukupno prihodi i primici za 2020.</t>
  </si>
  <si>
    <t xml:space="preserve">   REBALANS FINANCIJSKOG PLANA  OŠ VELI VRH  ZA 2020.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</si>
</sst>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.0%"/>
    <numFmt numFmtId="180" formatCode="&quot;Da&quot;;&quot;Da&quot;;&quot;Ne&quot;"/>
    <numFmt numFmtId="181" formatCode="&quot;Uključeno&quot;;&quot;Uključeno&quot;;&quot;Isključeno&quot;"/>
    <numFmt numFmtId="182" formatCode="[$¥€-2]\ #,##0.00_);[Red]\([$€-2]\ #,##0.00\)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sz val="9"/>
      <color indexed="8"/>
      <name val="Times New Roman"/>
      <family val="2"/>
    </font>
    <font>
      <b/>
      <sz val="10"/>
      <color indexed="8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Times New Roman"/>
      <family val="1"/>
    </font>
    <font>
      <sz val="9"/>
      <color indexed="8"/>
      <name val="MS Sans Serif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21" fillId="0" borderId="0">
      <alignment/>
      <protection/>
    </xf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3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6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5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center" wrapText="1"/>
    </xf>
    <xf numFmtId="0" fontId="25" fillId="0" borderId="16" xfId="0" applyNumberFormat="1" applyFont="1" applyFill="1" applyBorder="1" applyAlignment="1" applyProtection="1" quotePrefix="1">
      <alignment horizontal="left"/>
      <protection/>
    </xf>
    <xf numFmtId="0" fontId="23" fillId="0" borderId="17" xfId="0" applyNumberFormat="1" applyFont="1" applyFill="1" applyBorder="1" applyAlignment="1" applyProtection="1">
      <alignment horizont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25" fillId="0" borderId="17" xfId="0" applyNumberFormat="1" applyFont="1" applyBorder="1" applyAlignment="1">
      <alignment horizontal="right"/>
    </xf>
    <xf numFmtId="3" fontId="25" fillId="0" borderId="17" xfId="0" applyNumberFormat="1" applyFont="1" applyFill="1" applyBorder="1" applyAlignment="1" applyProtection="1">
      <alignment horizontal="righ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5" fillId="0" borderId="16" xfId="0" applyFont="1" applyBorder="1" applyAlignment="1" quotePrefix="1">
      <alignment horizontal="left"/>
    </xf>
    <xf numFmtId="0" fontId="25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/>
    </xf>
    <xf numFmtId="3" fontId="23" fillId="0" borderId="17" xfId="0" applyNumberFormat="1" applyFont="1" applyFill="1" applyBorder="1" applyAlignment="1" applyProtection="1">
      <alignment horizontal="center" wrapText="1"/>
      <protection/>
    </xf>
    <xf numFmtId="3" fontId="37" fillId="0" borderId="0" xfId="87" applyNumberFormat="1" applyFont="1" applyFill="1" applyAlignment="1" quotePrefix="1">
      <alignment horizontal="left" vertical="center"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" fontId="37" fillId="0" borderId="0" xfId="0" applyNumberFormat="1" applyFont="1" applyFill="1" applyAlignment="1">
      <alignment horizontal="left" vertical="center"/>
    </xf>
    <xf numFmtId="0" fontId="39" fillId="0" borderId="0" xfId="87" applyNumberFormat="1" applyFont="1" applyFill="1" applyAlignment="1">
      <alignment vertical="center"/>
      <protection/>
    </xf>
    <xf numFmtId="3" fontId="40" fillId="0" borderId="0" xfId="87" applyNumberFormat="1" applyFont="1" applyFill="1" applyBorder="1" applyAlignment="1" quotePrefix="1">
      <alignment horizontal="center" vertical="center" wrapText="1"/>
      <protection/>
    </xf>
    <xf numFmtId="3" fontId="40" fillId="0" borderId="0" xfId="87" applyNumberFormat="1" applyFont="1" applyFill="1" applyBorder="1" applyAlignment="1">
      <alignment horizontal="center" vertical="center" wrapText="1"/>
      <protection/>
    </xf>
    <xf numFmtId="3" fontId="40" fillId="0" borderId="17" xfId="87" applyNumberFormat="1" applyFont="1" applyFill="1" applyBorder="1" applyAlignment="1" quotePrefix="1">
      <alignment horizontal="center" vertical="center" wrapText="1"/>
      <protection/>
    </xf>
    <xf numFmtId="3" fontId="40" fillId="0" borderId="17" xfId="87" applyNumberFormat="1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/>
    </xf>
    <xf numFmtId="0" fontId="40" fillId="0" borderId="17" xfId="87" applyNumberFormat="1" applyFont="1" applyFill="1" applyBorder="1" applyAlignment="1">
      <alignment horizontal="center" vertical="center"/>
      <protection/>
    </xf>
    <xf numFmtId="0" fontId="39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0" fontId="38" fillId="0" borderId="17" xfId="0" applyFont="1" applyBorder="1" applyAlignment="1">
      <alignment/>
    </xf>
    <xf numFmtId="0" fontId="39" fillId="0" borderId="17" xfId="87" applyNumberFormat="1" applyFont="1" applyFill="1" applyBorder="1" applyAlignment="1">
      <alignment horizontal="center" vertical="center"/>
      <protection/>
    </xf>
    <xf numFmtId="0" fontId="40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4" fontId="40" fillId="0" borderId="15" xfId="87" applyNumberFormat="1" applyFont="1" applyFill="1" applyBorder="1" applyAlignment="1">
      <alignment vertical="center"/>
      <protection/>
    </xf>
    <xf numFmtId="4" fontId="39" fillId="0" borderId="0" xfId="87" applyNumberFormat="1" applyFont="1" applyFill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3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 wrapText="1"/>
      <protection/>
    </xf>
    <xf numFmtId="0" fontId="40" fillId="0" borderId="17" xfId="87" applyNumberFormat="1" applyFont="1" applyFill="1" applyBorder="1" applyAlignment="1">
      <alignment horizontal="center"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38" fillId="0" borderId="19" xfId="0" applyFont="1" applyBorder="1" applyAlignment="1">
      <alignment/>
    </xf>
    <xf numFmtId="3" fontId="37" fillId="0" borderId="17" xfId="0" applyNumberFormat="1" applyFont="1" applyFill="1" applyBorder="1" applyAlignment="1">
      <alignment horizontal="left" vertical="center"/>
    </xf>
    <xf numFmtId="3" fontId="40" fillId="0" borderId="17" xfId="87" applyNumberFormat="1" applyFont="1" applyFill="1" applyBorder="1" applyAlignment="1">
      <alignment horizontal="right" vertical="center"/>
      <protection/>
    </xf>
    <xf numFmtId="3" fontId="42" fillId="0" borderId="0" xfId="0" applyNumberFormat="1" applyFont="1" applyBorder="1" applyAlignment="1" quotePrefix="1">
      <alignment horizontal="left"/>
    </xf>
    <xf numFmtId="3" fontId="43" fillId="0" borderId="0" xfId="0" applyNumberFormat="1" applyFont="1" applyBorder="1" applyAlignment="1" quotePrefix="1">
      <alignment horizontal="left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/>
    </xf>
    <xf numFmtId="3" fontId="42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/>
    </xf>
    <xf numFmtId="0" fontId="43" fillId="0" borderId="19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3" fontId="40" fillId="0" borderId="17" xfId="0" applyNumberFormat="1" applyFont="1" applyBorder="1" applyAlignment="1">
      <alignment vertical="center"/>
    </xf>
    <xf numFmtId="0" fontId="46" fillId="0" borderId="17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 quotePrefix="1">
      <alignment horizontal="left" vertical="center"/>
    </xf>
    <xf numFmtId="3" fontId="40" fillId="0" borderId="19" xfId="87" applyNumberFormat="1" applyFont="1" applyFill="1" applyBorder="1" applyAlignment="1" quotePrefix="1">
      <alignment horizontal="center" vertical="center" wrapText="1"/>
      <protection/>
    </xf>
    <xf numFmtId="4" fontId="39" fillId="0" borderId="19" xfId="87" applyNumberFormat="1" applyFont="1" applyFill="1" applyBorder="1" applyAlignment="1">
      <alignment vertical="center"/>
      <protection/>
    </xf>
    <xf numFmtId="3" fontId="44" fillId="0" borderId="19" xfId="0" applyNumberFormat="1" applyFont="1" applyBorder="1" applyAlignment="1">
      <alignment horizontal="center" vertical="center" wrapText="1" readingOrder="1"/>
    </xf>
    <xf numFmtId="3" fontId="43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0" fontId="50" fillId="0" borderId="0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49" fillId="0" borderId="0" xfId="0" applyFont="1" applyFill="1" applyBorder="1" applyAlignment="1">
      <alignment horizontal="left" vertical="center" wrapText="1"/>
    </xf>
    <xf numFmtId="4" fontId="39" fillId="0" borderId="0" xfId="87" applyNumberFormat="1" applyFont="1" applyFill="1" applyBorder="1" applyAlignment="1">
      <alignment vertical="center"/>
      <protection/>
    </xf>
    <xf numFmtId="3" fontId="44" fillId="0" borderId="0" xfId="0" applyNumberFormat="1" applyFont="1" applyBorder="1" applyAlignment="1">
      <alignment horizontal="center" vertical="center" wrapText="1" readingOrder="1"/>
    </xf>
    <xf numFmtId="3" fontId="40" fillId="0" borderId="0" xfId="0" applyNumberFormat="1" applyFont="1" applyBorder="1" applyAlignment="1">
      <alignment vertical="center"/>
    </xf>
    <xf numFmtId="3" fontId="40" fillId="0" borderId="20" xfId="0" applyNumberFormat="1" applyFont="1" applyBorder="1" applyAlignment="1">
      <alignment vertical="center"/>
    </xf>
    <xf numFmtId="3" fontId="40" fillId="0" borderId="19" xfId="0" applyNumberFormat="1" applyFont="1" applyBorder="1" applyAlignment="1">
      <alignment horizontal="center" vertical="center" wrapText="1" readingOrder="1"/>
    </xf>
    <xf numFmtId="3" fontId="40" fillId="0" borderId="19" xfId="87" applyNumberFormat="1" applyFont="1" applyFill="1" applyBorder="1" applyAlignment="1">
      <alignment horizontal="center" vertical="center" wrapText="1"/>
      <protection/>
    </xf>
    <xf numFmtId="3" fontId="45" fillId="0" borderId="19" xfId="0" applyNumberFormat="1" applyFont="1" applyBorder="1" applyAlignment="1">
      <alignment horizontal="center" vertical="center" wrapText="1"/>
    </xf>
    <xf numFmtId="3" fontId="43" fillId="0" borderId="19" xfId="0" applyNumberFormat="1" applyFont="1" applyBorder="1" applyAlignment="1" quotePrefix="1">
      <alignment horizontal="left"/>
    </xf>
    <xf numFmtId="0" fontId="47" fillId="0" borderId="20" xfId="0" applyNumberFormat="1" applyFont="1" applyBorder="1" applyAlignment="1" quotePrefix="1">
      <alignment horizontal="left" vertical="center"/>
    </xf>
    <xf numFmtId="0" fontId="46" fillId="0" borderId="2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 wrapText="1" readingOrder="1"/>
    </xf>
    <xf numFmtId="0" fontId="0" fillId="0" borderId="17" xfId="0" applyNumberFormat="1" applyFill="1" applyBorder="1" applyAlignment="1" applyProtection="1">
      <alignment/>
      <protection/>
    </xf>
    <xf numFmtId="0" fontId="43" fillId="0" borderId="0" xfId="0" applyNumberFormat="1" applyFont="1" applyBorder="1" applyAlignment="1">
      <alignment horizontal="center"/>
    </xf>
    <xf numFmtId="0" fontId="40" fillId="0" borderId="0" xfId="87" applyNumberFormat="1" applyFont="1" applyFill="1" applyBorder="1" applyAlignment="1">
      <alignment vertical="center"/>
      <protection/>
    </xf>
    <xf numFmtId="3" fontId="40" fillId="0" borderId="19" xfId="0" applyNumberFormat="1" applyFont="1" applyBorder="1" applyAlignment="1">
      <alignment vertical="center"/>
    </xf>
    <xf numFmtId="3" fontId="44" fillId="0" borderId="19" xfId="0" applyNumberFormat="1" applyFont="1" applyBorder="1" applyAlignment="1">
      <alignment vertical="center"/>
    </xf>
    <xf numFmtId="0" fontId="42" fillId="0" borderId="0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54" fillId="0" borderId="17" xfId="0" applyFont="1" applyFill="1" applyBorder="1" applyAlignment="1">
      <alignment horizontal="left" vertical="center" wrapText="1"/>
    </xf>
    <xf numFmtId="0" fontId="55" fillId="0" borderId="17" xfId="87" applyNumberFormat="1" applyFont="1" applyFill="1" applyBorder="1" applyAlignment="1">
      <alignment horizontal="left" vertical="center" wrapText="1"/>
      <protection/>
    </xf>
    <xf numFmtId="0" fontId="40" fillId="0" borderId="17" xfId="87" applyNumberFormat="1" applyFont="1" applyFill="1" applyBorder="1" applyAlignment="1" quotePrefix="1">
      <alignment horizontal="center" vertical="center" wrapText="1"/>
      <protection/>
    </xf>
    <xf numFmtId="0" fontId="55" fillId="0" borderId="17" xfId="87" applyNumberFormat="1" applyFont="1" applyFill="1" applyBorder="1" applyAlignment="1">
      <alignment vertical="center"/>
      <protection/>
    </xf>
    <xf numFmtId="0" fontId="55" fillId="0" borderId="17" xfId="87" applyNumberFormat="1" applyFont="1" applyFill="1" applyBorder="1" applyAlignment="1">
      <alignment horizontal="left" vertical="center"/>
      <protection/>
    </xf>
    <xf numFmtId="0" fontId="55" fillId="0" borderId="17" xfId="87" applyNumberFormat="1" applyFont="1" applyFill="1" applyBorder="1" applyAlignment="1">
      <alignment horizontal="center" vertical="center"/>
      <protection/>
    </xf>
    <xf numFmtId="49" fontId="56" fillId="0" borderId="17" xfId="0" applyNumberFormat="1" applyFont="1" applyFill="1" applyBorder="1" applyAlignment="1">
      <alignment horizontal="left" vertical="center" wrapText="1"/>
    </xf>
    <xf numFmtId="0" fontId="54" fillId="27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horizontal="left" vertical="center" wrapText="1"/>
      <protection/>
    </xf>
    <xf numFmtId="3" fontId="55" fillId="0" borderId="17" xfId="87" applyNumberFormat="1" applyFont="1" applyFill="1" applyBorder="1" applyAlignment="1">
      <alignment horizontal="center" vertical="center" wrapText="1"/>
      <protection/>
    </xf>
    <xf numFmtId="0" fontId="41" fillId="0" borderId="17" xfId="87" applyNumberFormat="1" applyFont="1" applyFill="1" applyBorder="1" applyAlignment="1">
      <alignment vertical="center"/>
      <protection/>
    </xf>
    <xf numFmtId="49" fontId="57" fillId="0" borderId="17" xfId="0" applyNumberFormat="1" applyFont="1" applyFill="1" applyBorder="1" applyAlignment="1">
      <alignment horizontal="left" vertical="center" wrapText="1"/>
    </xf>
    <xf numFmtId="0" fontId="55" fillId="0" borderId="17" xfId="87" applyNumberFormat="1" applyFont="1" applyFill="1" applyBorder="1" applyAlignment="1">
      <alignment vertical="center"/>
      <protection/>
    </xf>
    <xf numFmtId="0" fontId="54" fillId="9" borderId="17" xfId="0" applyFont="1" applyFill="1" applyBorder="1" applyAlignment="1">
      <alignment horizontal="left" vertical="center" wrapText="1"/>
    </xf>
    <xf numFmtId="3" fontId="55" fillId="0" borderId="17" xfId="87" applyNumberFormat="1" applyFont="1" applyFill="1" applyBorder="1" applyAlignment="1">
      <alignment vertical="center"/>
      <protection/>
    </xf>
    <xf numFmtId="0" fontId="55" fillId="8" borderId="17" xfId="87" applyNumberFormat="1" applyFont="1" applyFill="1" applyBorder="1" applyAlignment="1">
      <alignment vertical="center"/>
      <protection/>
    </xf>
    <xf numFmtId="49" fontId="56" fillId="28" borderId="17" xfId="0" applyNumberFormat="1" applyFont="1" applyFill="1" applyBorder="1" applyAlignment="1">
      <alignment horizontal="left" vertical="center" wrapText="1"/>
    </xf>
    <xf numFmtId="0" fontId="58" fillId="0" borderId="17" xfId="87" applyNumberFormat="1" applyFont="1" applyFill="1" applyBorder="1" applyAlignment="1" quotePrefix="1">
      <alignment horizontal="center" vertical="center" wrapText="1"/>
      <protection/>
    </xf>
    <xf numFmtId="0" fontId="58" fillId="0" borderId="17" xfId="87" applyNumberFormat="1" applyFont="1" applyFill="1" applyBorder="1" applyAlignment="1">
      <alignment horizontal="center" vertical="center" wrapText="1"/>
      <protection/>
    </xf>
    <xf numFmtId="3" fontId="58" fillId="0" borderId="17" xfId="87" applyNumberFormat="1" applyFont="1" applyFill="1" applyBorder="1" applyAlignment="1" quotePrefix="1">
      <alignment horizontal="center" vertical="center" wrapText="1"/>
      <protection/>
    </xf>
    <xf numFmtId="3" fontId="58" fillId="0" borderId="17" xfId="87" applyNumberFormat="1" applyFont="1" applyFill="1" applyBorder="1" applyAlignment="1">
      <alignment horizontal="center" vertical="center" wrapText="1"/>
      <protection/>
    </xf>
    <xf numFmtId="0" fontId="59" fillId="0" borderId="17" xfId="0" applyNumberFormat="1" applyFont="1" applyFill="1" applyBorder="1" applyAlignment="1" applyProtection="1">
      <alignment/>
      <protection/>
    </xf>
    <xf numFmtId="0" fontId="55" fillId="0" borderId="17" xfId="87" applyNumberFormat="1" applyFont="1" applyFill="1" applyBorder="1" applyAlignment="1">
      <alignment horizontal="center" vertical="center"/>
      <protection/>
    </xf>
    <xf numFmtId="0" fontId="41" fillId="0" borderId="17" xfId="87" applyNumberFormat="1" applyFont="1" applyFill="1" applyBorder="1" applyAlignment="1">
      <alignment horizontal="center" vertical="center"/>
      <protection/>
    </xf>
    <xf numFmtId="3" fontId="55" fillId="0" borderId="17" xfId="0" applyNumberFormat="1" applyFont="1" applyBorder="1" applyAlignment="1">
      <alignment vertical="center"/>
    </xf>
    <xf numFmtId="0" fontId="55" fillId="27" borderId="17" xfId="0" applyNumberFormat="1" applyFont="1" applyFill="1" applyBorder="1" applyAlignment="1">
      <alignment horizontal="center" vertical="center"/>
    </xf>
    <xf numFmtId="0" fontId="55" fillId="27" borderId="17" xfId="0" applyNumberFormat="1" applyFont="1" applyFill="1" applyBorder="1" applyAlignment="1">
      <alignment horizontal="left" vertical="center"/>
    </xf>
    <xf numFmtId="0" fontId="55" fillId="0" borderId="17" xfId="0" applyNumberFormat="1" applyFont="1" applyFill="1" applyBorder="1" applyAlignment="1">
      <alignment horizontal="center" vertical="center"/>
    </xf>
    <xf numFmtId="0" fontId="55" fillId="0" borderId="17" xfId="0" applyNumberFormat="1" applyFont="1" applyBorder="1" applyAlignment="1">
      <alignment horizontal="center"/>
    </xf>
    <xf numFmtId="0" fontId="54" fillId="9" borderId="17" xfId="0" applyFont="1" applyFill="1" applyBorder="1" applyAlignment="1">
      <alignment horizontal="left" vertical="center" wrapText="1"/>
    </xf>
    <xf numFmtId="0" fontId="54" fillId="22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vertical="center"/>
      <protection/>
    </xf>
    <xf numFmtId="0" fontId="55" fillId="0" borderId="17" xfId="87" applyNumberFormat="1" applyFont="1" applyFill="1" applyBorder="1" applyAlignment="1">
      <alignment horizontal="left" vertical="center"/>
      <protection/>
    </xf>
    <xf numFmtId="0" fontId="54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/>
    </xf>
    <xf numFmtId="0" fontId="53" fillId="27" borderId="17" xfId="0" applyFont="1" applyFill="1" applyBorder="1" applyAlignment="1">
      <alignment horizontal="center" vertical="center"/>
    </xf>
    <xf numFmtId="0" fontId="54" fillId="27" borderId="17" xfId="0" applyFont="1" applyFill="1" applyBorder="1" applyAlignment="1">
      <alignment horizontal="left" vertical="center" wrapText="1"/>
    </xf>
    <xf numFmtId="0" fontId="54" fillId="0" borderId="17" xfId="0" applyFont="1" applyBorder="1" applyAlignment="1">
      <alignment horizontal="center" vertical="center"/>
    </xf>
    <xf numFmtId="0" fontId="55" fillId="0" borderId="17" xfId="87" applyNumberFormat="1" applyFont="1" applyFill="1" applyBorder="1" applyAlignment="1">
      <alignment vertical="center"/>
      <protection/>
    </xf>
    <xf numFmtId="0" fontId="54" fillId="22" borderId="17" xfId="0" applyFont="1" applyFill="1" applyBorder="1" applyAlignment="1">
      <alignment horizontal="center" vertical="center"/>
    </xf>
    <xf numFmtId="0" fontId="54" fillId="27" borderId="17" xfId="0" applyFont="1" applyFill="1" applyBorder="1" applyAlignment="1">
      <alignment horizontal="center" vertical="center"/>
    </xf>
    <xf numFmtId="0" fontId="55" fillId="0" borderId="17" xfId="0" applyNumberFormat="1" applyFont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8" fillId="0" borderId="17" xfId="0" applyNumberFormat="1" applyFont="1" applyBorder="1" applyAlignment="1">
      <alignment horizontal="center" vertical="center" wrapText="1"/>
    </xf>
    <xf numFmtId="3" fontId="60" fillId="0" borderId="17" xfId="0" applyNumberFormat="1" applyFont="1" applyBorder="1" applyAlignment="1">
      <alignment horizontal="center" vertical="center" wrapText="1"/>
    </xf>
    <xf numFmtId="3" fontId="58" fillId="0" borderId="17" xfId="0" applyNumberFormat="1" applyFont="1" applyBorder="1" applyAlignment="1">
      <alignment horizontal="center" vertical="center" wrapText="1" readingOrder="1"/>
    </xf>
    <xf numFmtId="179" fontId="58" fillId="0" borderId="17" xfId="0" applyNumberFormat="1" applyFont="1" applyBorder="1" applyAlignment="1">
      <alignment horizontal="center" vertical="center" wrapText="1" readingOrder="1"/>
    </xf>
    <xf numFmtId="3" fontId="61" fillId="0" borderId="17" xfId="0" applyNumberFormat="1" applyFont="1" applyBorder="1" applyAlignment="1">
      <alignment horizontal="right"/>
    </xf>
    <xf numFmtId="3" fontId="61" fillId="0" borderId="17" xfId="0" applyNumberFormat="1" applyFont="1" applyFill="1" applyBorder="1" applyAlignment="1" applyProtection="1">
      <alignment horizontal="right" wrapText="1"/>
      <protection/>
    </xf>
    <xf numFmtId="3" fontId="61" fillId="0" borderId="15" xfId="0" applyNumberFormat="1" applyFont="1" applyBorder="1" applyAlignment="1">
      <alignment horizontal="right"/>
    </xf>
    <xf numFmtId="1" fontId="52" fillId="29" borderId="17" xfId="0" applyNumberFormat="1" applyFont="1" applyFill="1" applyBorder="1" applyAlignment="1">
      <alignment horizontal="right" vertical="top" wrapText="1"/>
    </xf>
    <xf numFmtId="1" fontId="52" fillId="29" borderId="17" xfId="0" applyNumberFormat="1" applyFont="1" applyFill="1" applyBorder="1" applyAlignment="1">
      <alignment horizontal="left" wrapText="1"/>
    </xf>
    <xf numFmtId="0" fontId="52" fillId="0" borderId="17" xfId="0" applyFont="1" applyBorder="1" applyAlignment="1">
      <alignment vertical="center" wrapText="1"/>
    </xf>
    <xf numFmtId="1" fontId="52" fillId="0" borderId="17" xfId="0" applyNumberFormat="1" applyFont="1" applyFill="1" applyBorder="1" applyAlignment="1">
      <alignment horizontal="right" vertical="top" wrapText="1"/>
    </xf>
    <xf numFmtId="1" fontId="52" fillId="0" borderId="17" xfId="0" applyNumberFormat="1" applyFont="1" applyFill="1" applyBorder="1" applyAlignment="1">
      <alignment horizontal="left" wrapText="1"/>
    </xf>
    <xf numFmtId="1" fontId="62" fillId="29" borderId="17" xfId="0" applyNumberFormat="1" applyFont="1" applyFill="1" applyBorder="1" applyAlignment="1">
      <alignment horizontal="left" wrapText="1"/>
    </xf>
    <xf numFmtId="0" fontId="62" fillId="0" borderId="17" xfId="0" applyFont="1" applyBorder="1" applyAlignment="1">
      <alignment vertical="center" wrapText="1"/>
    </xf>
    <xf numFmtId="1" fontId="63" fillId="0" borderId="17" xfId="0" applyNumberFormat="1" applyFont="1" applyBorder="1" applyAlignment="1">
      <alignment horizontal="left" wrapText="1"/>
    </xf>
    <xf numFmtId="3" fontId="63" fillId="0" borderId="17" xfId="0" applyNumberFormat="1" applyFont="1" applyBorder="1" applyAlignment="1">
      <alignment horizontal="center" vertical="center" wrapText="1"/>
    </xf>
    <xf numFmtId="3" fontId="63" fillId="0" borderId="17" xfId="0" applyNumberFormat="1" applyFont="1" applyBorder="1" applyAlignment="1">
      <alignment/>
    </xf>
    <xf numFmtId="3" fontId="63" fillId="0" borderId="17" xfId="0" applyNumberFormat="1" applyFont="1" applyFill="1" applyBorder="1" applyAlignment="1">
      <alignment wrapText="1"/>
    </xf>
    <xf numFmtId="3" fontId="63" fillId="0" borderId="17" xfId="0" applyNumberFormat="1" applyFont="1" applyBorder="1" applyAlignment="1">
      <alignment horizontal="right" vertical="center" wrapText="1"/>
    </xf>
    <xf numFmtId="3" fontId="63" fillId="0" borderId="17" xfId="0" applyNumberFormat="1" applyFont="1" applyBorder="1" applyAlignment="1">
      <alignment wrapText="1"/>
    </xf>
    <xf numFmtId="3" fontId="63" fillId="0" borderId="17" xfId="0" applyNumberFormat="1" applyFont="1" applyFill="1" applyBorder="1" applyAlignment="1">
      <alignment horizontal="center" vertical="center" wrapText="1"/>
    </xf>
    <xf numFmtId="3" fontId="63" fillId="0" borderId="17" xfId="0" applyNumberFormat="1" applyFont="1" applyBorder="1" applyAlignment="1">
      <alignment vertical="center" wrapText="1"/>
    </xf>
    <xf numFmtId="3" fontId="64" fillId="0" borderId="17" xfId="0" applyNumberFormat="1" applyFont="1" applyFill="1" applyBorder="1" applyAlignment="1" applyProtection="1">
      <alignment/>
      <protection/>
    </xf>
    <xf numFmtId="3" fontId="63" fillId="0" borderId="17" xfId="0" applyNumberFormat="1" applyFont="1" applyBorder="1" applyAlignment="1">
      <alignment/>
    </xf>
    <xf numFmtId="3" fontId="51" fillId="0" borderId="17" xfId="0" applyNumberFormat="1" applyFont="1" applyBorder="1" applyAlignment="1">
      <alignment/>
    </xf>
    <xf numFmtId="3" fontId="63" fillId="0" borderId="17" xfId="0" applyNumberFormat="1" applyFont="1" applyFill="1" applyBorder="1" applyAlignment="1">
      <alignment/>
    </xf>
    <xf numFmtId="0" fontId="64" fillId="0" borderId="17" xfId="0" applyNumberFormat="1" applyFont="1" applyFill="1" applyBorder="1" applyAlignment="1" applyProtection="1">
      <alignment horizontal="left"/>
      <protection/>
    </xf>
    <xf numFmtId="1" fontId="51" fillId="0" borderId="17" xfId="0" applyNumberFormat="1" applyFont="1" applyBorder="1" applyAlignment="1">
      <alignment wrapText="1"/>
    </xf>
    <xf numFmtId="0" fontId="26" fillId="0" borderId="17" xfId="0" applyNumberFormat="1" applyFont="1" applyFill="1" applyBorder="1" applyAlignment="1" applyProtection="1">
      <alignment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left" vertical="center" wrapText="1"/>
      <protection/>
    </xf>
    <xf numFmtId="0" fontId="65" fillId="0" borderId="17" xfId="0" applyFont="1" applyBorder="1" applyAlignment="1">
      <alignment horizontal="right"/>
    </xf>
    <xf numFmtId="1" fontId="65" fillId="0" borderId="17" xfId="0" applyNumberFormat="1" applyFont="1" applyBorder="1" applyAlignment="1">
      <alignment horizontal="left" wrapText="1"/>
    </xf>
    <xf numFmtId="3" fontId="65" fillId="0" borderId="17" xfId="0" applyNumberFormat="1" applyFont="1" applyBorder="1" applyAlignment="1">
      <alignment horizontal="center" vertical="center" wrapText="1"/>
    </xf>
    <xf numFmtId="3" fontId="65" fillId="0" borderId="17" xfId="0" applyNumberFormat="1" applyFont="1" applyBorder="1" applyAlignment="1">
      <alignment/>
    </xf>
    <xf numFmtId="3" fontId="65" fillId="0" borderId="17" xfId="0" applyNumberFormat="1" applyFont="1" applyBorder="1" applyAlignment="1">
      <alignment horizontal="center" wrapText="1"/>
    </xf>
    <xf numFmtId="1" fontId="65" fillId="0" borderId="17" xfId="0" applyNumberFormat="1" applyFont="1" applyBorder="1" applyAlignment="1">
      <alignment wrapText="1"/>
    </xf>
    <xf numFmtId="1" fontId="62" fillId="0" borderId="17" xfId="0" applyNumberFormat="1" applyFont="1" applyBorder="1" applyAlignment="1">
      <alignment wrapText="1"/>
    </xf>
    <xf numFmtId="3" fontId="47" fillId="0" borderId="17" xfId="87" applyNumberFormat="1" applyFont="1" applyFill="1" applyBorder="1" applyAlignment="1">
      <alignment vertical="center"/>
      <protection/>
    </xf>
    <xf numFmtId="3" fontId="47" fillId="0" borderId="17" xfId="87" applyNumberFormat="1" applyFont="1" applyFill="1" applyBorder="1" applyAlignment="1">
      <alignment horizontal="right" vertical="center"/>
      <protection/>
    </xf>
    <xf numFmtId="0" fontId="46" fillId="0" borderId="17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3" fontId="47" fillId="0" borderId="17" xfId="87" applyNumberFormat="1" applyFont="1" applyFill="1" applyBorder="1" applyAlignment="1">
      <alignment vertical="center"/>
      <protection/>
    </xf>
    <xf numFmtId="3" fontId="46" fillId="0" borderId="17" xfId="87" applyNumberFormat="1" applyFont="1" applyFill="1" applyBorder="1" applyAlignment="1">
      <alignment vertical="center"/>
      <protection/>
    </xf>
    <xf numFmtId="3" fontId="47" fillId="0" borderId="17" xfId="87" applyNumberFormat="1" applyFont="1" applyFill="1" applyBorder="1" applyAlignment="1">
      <alignment vertical="center" wrapText="1"/>
      <protection/>
    </xf>
    <xf numFmtId="0" fontId="46" fillId="0" borderId="0" xfId="0" applyFont="1" applyAlignment="1">
      <alignment/>
    </xf>
    <xf numFmtId="0" fontId="46" fillId="0" borderId="20" xfId="0" applyFont="1" applyBorder="1" applyAlignment="1">
      <alignment/>
    </xf>
    <xf numFmtId="0" fontId="46" fillId="0" borderId="0" xfId="0" applyFont="1" applyBorder="1" applyAlignment="1">
      <alignment/>
    </xf>
    <xf numFmtId="3" fontId="47" fillId="0" borderId="17" xfId="87" applyNumberFormat="1" applyFont="1" applyFill="1" applyBorder="1" applyAlignment="1">
      <alignment horizontal="center" vertical="center" wrapText="1"/>
      <protection/>
    </xf>
    <xf numFmtId="3" fontId="46" fillId="0" borderId="17" xfId="87" applyNumberFormat="1" applyFont="1" applyFill="1" applyBorder="1" applyAlignment="1">
      <alignment horizontal="right" vertical="center" wrapText="1"/>
      <protection/>
    </xf>
    <xf numFmtId="3" fontId="47" fillId="0" borderId="17" xfId="87" applyNumberFormat="1" applyFont="1" applyFill="1" applyBorder="1" applyAlignment="1" quotePrefix="1">
      <alignment horizontal="center" vertical="center" wrapText="1"/>
      <protection/>
    </xf>
    <xf numFmtId="3" fontId="46" fillId="0" borderId="17" xfId="87" applyNumberFormat="1" applyFont="1" applyFill="1" applyBorder="1" applyAlignment="1" quotePrefix="1">
      <alignment horizontal="right" vertical="center" wrapText="1"/>
      <protection/>
    </xf>
    <xf numFmtId="3" fontId="47" fillId="0" borderId="17" xfId="87" applyNumberFormat="1" applyFont="1" applyFill="1" applyBorder="1" applyAlignment="1">
      <alignment horizontal="right" vertical="center"/>
      <protection/>
    </xf>
    <xf numFmtId="3" fontId="47" fillId="0" borderId="17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 vertical="center"/>
    </xf>
    <xf numFmtId="3" fontId="47" fillId="0" borderId="17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 vertical="center"/>
    </xf>
    <xf numFmtId="3" fontId="43" fillId="0" borderId="17" xfId="0" applyNumberFormat="1" applyFont="1" applyBorder="1" applyAlignment="1">
      <alignment horizontal="right" vertical="center" wrapText="1"/>
    </xf>
    <xf numFmtId="3" fontId="46" fillId="0" borderId="17" xfId="0" applyNumberFormat="1" applyFont="1" applyBorder="1" applyAlignment="1">
      <alignment horizontal="right" vertical="center" wrapText="1" readingOrder="1"/>
    </xf>
    <xf numFmtId="3" fontId="42" fillId="0" borderId="17" xfId="0" applyNumberFormat="1" applyFont="1" applyBorder="1" applyAlignment="1">
      <alignment vertical="center" wrapText="1"/>
    </xf>
    <xf numFmtId="3" fontId="43" fillId="0" borderId="17" xfId="0" applyNumberFormat="1" applyFont="1" applyBorder="1" applyAlignment="1">
      <alignment vertical="center" wrapText="1"/>
    </xf>
    <xf numFmtId="3" fontId="47" fillId="0" borderId="17" xfId="0" applyNumberFormat="1" applyFont="1" applyBorder="1" applyAlignment="1">
      <alignment horizontal="right" vertical="center" wrapText="1" readingOrder="1"/>
    </xf>
    <xf numFmtId="3" fontId="43" fillId="0" borderId="17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 readingOrder="1"/>
    </xf>
    <xf numFmtId="3" fontId="61" fillId="0" borderId="17" xfId="0" applyNumberFormat="1" applyFont="1" applyFill="1" applyBorder="1" applyAlignment="1" applyProtection="1">
      <alignment horizontal="center" wrapText="1"/>
      <protection/>
    </xf>
    <xf numFmtId="3" fontId="23" fillId="0" borderId="17" xfId="0" applyNumberFormat="1" applyFont="1" applyBorder="1" applyAlignment="1">
      <alignment horizontal="center"/>
    </xf>
    <xf numFmtId="3" fontId="55" fillId="0" borderId="17" xfId="87" applyNumberFormat="1" applyFont="1" applyFill="1" applyBorder="1" applyAlignment="1">
      <alignment vertical="center"/>
      <protection/>
    </xf>
    <xf numFmtId="3" fontId="60" fillId="0" borderId="17" xfId="0" applyNumberFormat="1" applyFont="1" applyFill="1" applyBorder="1" applyAlignment="1">
      <alignment horizontal="center" vertical="center" wrapText="1"/>
    </xf>
    <xf numFmtId="3" fontId="47" fillId="0" borderId="17" xfId="0" applyNumberFormat="1" applyFont="1" applyFill="1" applyBorder="1" applyAlignment="1">
      <alignment vertical="center"/>
    </xf>
    <xf numFmtId="179" fontId="58" fillId="0" borderId="17" xfId="0" applyNumberFormat="1" applyFont="1" applyFill="1" applyBorder="1" applyAlignment="1">
      <alignment horizontal="center" vertical="center" wrapText="1" readingOrder="1"/>
    </xf>
    <xf numFmtId="3" fontId="40" fillId="0" borderId="17" xfId="0" applyNumberFormat="1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3" fontId="55" fillId="0" borderId="17" xfId="0" applyNumberFormat="1" applyFont="1" applyBorder="1" applyAlignment="1" quotePrefix="1">
      <alignment horizontal="center" vertical="center"/>
    </xf>
    <xf numFmtId="0" fontId="41" fillId="0" borderId="17" xfId="0" applyNumberFormat="1" applyFont="1" applyBorder="1" applyAlignment="1" quotePrefix="1">
      <alignment horizontal="center" vertical="center"/>
    </xf>
    <xf numFmtId="3" fontId="55" fillId="0" borderId="17" xfId="0" applyNumberFormat="1" applyFont="1" applyFill="1" applyBorder="1" applyAlignment="1" applyProtection="1">
      <alignment horizontal="center" vertical="center"/>
      <protection/>
    </xf>
    <xf numFmtId="0" fontId="53" fillId="0" borderId="17" xfId="0" applyNumberFormat="1" applyFont="1" applyFill="1" applyBorder="1" applyAlignment="1" applyProtection="1">
      <alignment horizontal="center"/>
      <protection/>
    </xf>
    <xf numFmtId="0" fontId="54" fillId="0" borderId="17" xfId="0" applyNumberFormat="1" applyFont="1" applyFill="1" applyBorder="1" applyAlignment="1" applyProtection="1">
      <alignment horizontal="center"/>
      <protection/>
    </xf>
    <xf numFmtId="49" fontId="57" fillId="0" borderId="17" xfId="0" applyNumberFormat="1" applyFont="1" applyFill="1" applyBorder="1" applyAlignment="1">
      <alignment horizontal="left" vertical="center" wrapText="1"/>
    </xf>
    <xf numFmtId="3" fontId="47" fillId="0" borderId="17" xfId="0" applyNumberFormat="1" applyFont="1" applyBorder="1" applyAlignment="1">
      <alignment/>
    </xf>
    <xf numFmtId="4" fontId="53" fillId="0" borderId="17" xfId="0" applyNumberFormat="1" applyFont="1" applyFill="1" applyBorder="1" applyAlignment="1" applyProtection="1">
      <alignment/>
      <protection/>
    </xf>
    <xf numFmtId="4" fontId="66" fillId="0" borderId="17" xfId="0" applyNumberFormat="1" applyFont="1" applyBorder="1" applyAlignment="1">
      <alignment horizontal="right" vertical="center"/>
    </xf>
    <xf numFmtId="4" fontId="54" fillId="0" borderId="17" xfId="0" applyNumberFormat="1" applyFon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wrapText="1"/>
      <protection/>
    </xf>
    <xf numFmtId="4" fontId="23" fillId="0" borderId="17" xfId="0" applyNumberFormat="1" applyFont="1" applyFill="1" applyBorder="1" applyAlignment="1" applyProtection="1">
      <alignment horizontal="center" wrapText="1"/>
      <protection/>
    </xf>
    <xf numFmtId="4" fontId="25" fillId="0" borderId="17" xfId="0" applyNumberFormat="1" applyFont="1" applyBorder="1" applyAlignment="1">
      <alignment horizontal="right"/>
    </xf>
    <xf numFmtId="4" fontId="61" fillId="0" borderId="17" xfId="0" applyNumberFormat="1" applyFont="1" applyFill="1" applyBorder="1" applyAlignment="1" applyProtection="1">
      <alignment horizontal="right" wrapText="1"/>
      <protection/>
    </xf>
    <xf numFmtId="49" fontId="56" fillId="30" borderId="17" xfId="0" applyNumberFormat="1" applyFont="1" applyFill="1" applyBorder="1" applyAlignment="1">
      <alignment horizontal="left" vertical="center" wrapText="1"/>
    </xf>
    <xf numFmtId="4" fontId="61" fillId="0" borderId="17" xfId="0" applyNumberFormat="1" applyFont="1" applyBorder="1" applyAlignment="1">
      <alignment horizontal="right"/>
    </xf>
    <xf numFmtId="3" fontId="43" fillId="0" borderId="0" xfId="0" applyNumberFormat="1" applyFont="1" applyFill="1" applyBorder="1" applyAlignment="1">
      <alignment horizontal="left"/>
    </xf>
    <xf numFmtId="3" fontId="43" fillId="0" borderId="19" xfId="0" applyNumberFormat="1" applyFont="1" applyFill="1" applyBorder="1" applyAlignment="1" quotePrefix="1">
      <alignment horizontal="left"/>
    </xf>
    <xf numFmtId="0" fontId="55" fillId="0" borderId="17" xfId="87" applyNumberFormat="1" applyFont="1" applyFill="1" applyBorder="1" applyAlignment="1">
      <alignment vertical="center" wrapText="1"/>
      <protection/>
    </xf>
    <xf numFmtId="3" fontId="38" fillId="0" borderId="0" xfId="0" applyNumberFormat="1" applyFont="1" applyAlignment="1">
      <alignment horizontal="left"/>
    </xf>
    <xf numFmtId="3" fontId="67" fillId="0" borderId="0" xfId="0" applyNumberFormat="1" applyFont="1" applyBorder="1" applyAlignment="1">
      <alignment vertical="center"/>
    </xf>
    <xf numFmtId="3" fontId="51" fillId="0" borderId="0" xfId="0" applyNumberFormat="1" applyFont="1" applyBorder="1" applyAlignment="1">
      <alignment horizontal="center" vertical="center" wrapText="1"/>
    </xf>
    <xf numFmtId="3" fontId="68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 vertical="center" wrapText="1"/>
    </xf>
    <xf numFmtId="3" fontId="58" fillId="0" borderId="17" xfId="0" applyNumberFormat="1" applyFont="1" applyBorder="1" applyAlignment="1">
      <alignment horizontal="center" vertical="center" wrapText="1"/>
    </xf>
    <xf numFmtId="3" fontId="58" fillId="22" borderId="17" xfId="0" applyNumberFormat="1" applyFont="1" applyFill="1" applyBorder="1" applyAlignment="1">
      <alignment horizontal="center" vertical="center" wrapText="1"/>
    </xf>
    <xf numFmtId="3" fontId="58" fillId="0" borderId="17" xfId="0" applyNumberFormat="1" applyFont="1" applyFill="1" applyBorder="1" applyAlignment="1">
      <alignment horizontal="center" vertical="center" wrapText="1"/>
    </xf>
    <xf numFmtId="3" fontId="51" fillId="0" borderId="17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 horizontal="center" wrapText="1"/>
    </xf>
    <xf numFmtId="3" fontId="55" fillId="0" borderId="17" xfId="0" applyNumberFormat="1" applyFont="1" applyBorder="1" applyAlignment="1">
      <alignment/>
    </xf>
    <xf numFmtId="0" fontId="47" fillId="0" borderId="17" xfId="0" applyNumberFormat="1" applyFont="1" applyBorder="1" applyAlignment="1">
      <alignment horizontal="center"/>
    </xf>
    <xf numFmtId="3" fontId="51" fillId="0" borderId="17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9" fillId="0" borderId="17" xfId="0" applyNumberFormat="1" applyFont="1" applyBorder="1" applyAlignment="1">
      <alignment horizontal="center"/>
    </xf>
    <xf numFmtId="4" fontId="47" fillId="0" borderId="17" xfId="0" applyNumberFormat="1" applyFont="1" applyBorder="1" applyAlignment="1">
      <alignment vertical="center"/>
    </xf>
    <xf numFmtId="0" fontId="70" fillId="0" borderId="19" xfId="0" applyNumberFormat="1" applyFont="1" applyBorder="1" applyAlignment="1">
      <alignment horizontal="center"/>
    </xf>
    <xf numFmtId="0" fontId="70" fillId="0" borderId="19" xfId="0" applyNumberFormat="1" applyFont="1" applyBorder="1" applyAlignment="1">
      <alignment horizontal="left"/>
    </xf>
    <xf numFmtId="3" fontId="67" fillId="0" borderId="19" xfId="0" applyNumberFormat="1" applyFont="1" applyBorder="1" applyAlignment="1">
      <alignment wrapText="1"/>
    </xf>
    <xf numFmtId="3" fontId="67" fillId="0" borderId="19" xfId="0" applyNumberFormat="1" applyFont="1" applyBorder="1" applyAlignment="1">
      <alignment/>
    </xf>
    <xf numFmtId="4" fontId="47" fillId="0" borderId="17" xfId="87" applyNumberFormat="1" applyFont="1" applyFill="1" applyBorder="1" applyAlignment="1">
      <alignment vertical="center"/>
      <protection/>
    </xf>
    <xf numFmtId="4" fontId="46" fillId="0" borderId="17" xfId="87" applyNumberFormat="1" applyFont="1" applyFill="1" applyBorder="1" applyAlignment="1">
      <alignment vertical="center"/>
      <protection/>
    </xf>
    <xf numFmtId="4" fontId="63" fillId="0" borderId="17" xfId="0" applyNumberFormat="1" applyFont="1" applyBorder="1" applyAlignment="1">
      <alignment/>
    </xf>
    <xf numFmtId="179" fontId="58" fillId="0" borderId="15" xfId="0" applyNumberFormat="1" applyFont="1" applyBorder="1" applyAlignment="1">
      <alignment horizontal="center" vertical="center" wrapText="1" readingOrder="1"/>
    </xf>
    <xf numFmtId="0" fontId="0" fillId="0" borderId="22" xfId="0" applyNumberFormat="1" applyFill="1" applyBorder="1" applyAlignment="1" applyProtection="1">
      <alignment/>
      <protection/>
    </xf>
    <xf numFmtId="4" fontId="47" fillId="0" borderId="23" xfId="0" applyNumberFormat="1" applyFont="1" applyBorder="1" applyAlignment="1">
      <alignment/>
    </xf>
    <xf numFmtId="4" fontId="47" fillId="0" borderId="23" xfId="0" applyNumberFormat="1" applyFont="1" applyBorder="1" applyAlignment="1">
      <alignment vertical="center"/>
    </xf>
    <xf numFmtId="3" fontId="47" fillId="0" borderId="23" xfId="0" applyNumberFormat="1" applyFont="1" applyBorder="1" applyAlignment="1">
      <alignment vertical="center"/>
    </xf>
    <xf numFmtId="3" fontId="47" fillId="0" borderId="24" xfId="0" applyNumberFormat="1" applyFont="1" applyBorder="1" applyAlignment="1">
      <alignment vertical="center"/>
    </xf>
    <xf numFmtId="0" fontId="69" fillId="30" borderId="23" xfId="0" applyNumberFormat="1" applyFont="1" applyFill="1" applyBorder="1" applyAlignment="1">
      <alignment/>
    </xf>
    <xf numFmtId="4" fontId="47" fillId="0" borderId="17" xfId="87" applyNumberFormat="1" applyFont="1" applyFill="1" applyBorder="1" applyAlignment="1">
      <alignment vertical="center"/>
      <protection/>
    </xf>
    <xf numFmtId="4" fontId="38" fillId="0" borderId="0" xfId="0" applyNumberFormat="1" applyFont="1" applyAlignment="1">
      <alignment/>
    </xf>
    <xf numFmtId="4" fontId="40" fillId="0" borderId="0" xfId="87" applyNumberFormat="1" applyFont="1" applyFill="1" applyBorder="1" applyAlignment="1" quotePrefix="1">
      <alignment horizontal="center" vertical="center" wrapText="1"/>
      <protection/>
    </xf>
    <xf numFmtId="4" fontId="46" fillId="0" borderId="17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4" fontId="55" fillId="0" borderId="17" xfId="87" applyNumberFormat="1" applyFont="1" applyFill="1" applyBorder="1" applyAlignment="1">
      <alignment vertical="center"/>
      <protection/>
    </xf>
    <xf numFmtId="4" fontId="46" fillId="0" borderId="0" xfId="0" applyNumberFormat="1" applyFont="1" applyAlignment="1">
      <alignment/>
    </xf>
    <xf numFmtId="4" fontId="43" fillId="0" borderId="0" xfId="0" applyNumberFormat="1" applyFont="1" applyBorder="1" applyAlignment="1" quotePrefix="1">
      <alignment horizontal="left"/>
    </xf>
    <xf numFmtId="4" fontId="42" fillId="0" borderId="0" xfId="0" applyNumberFormat="1" applyFont="1" applyAlignment="1">
      <alignment/>
    </xf>
    <xf numFmtId="4" fontId="40" fillId="0" borderId="20" xfId="0" applyNumberFormat="1" applyFont="1" applyBorder="1" applyAlignment="1">
      <alignment vertical="center"/>
    </xf>
    <xf numFmtId="4" fontId="47" fillId="0" borderId="17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horizontal="left"/>
    </xf>
    <xf numFmtId="4" fontId="60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50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/>
    </xf>
    <xf numFmtId="4" fontId="55" fillId="0" borderId="17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70" fillId="0" borderId="19" xfId="0" applyNumberFormat="1" applyFont="1" applyBorder="1" applyAlignment="1">
      <alignment/>
    </xf>
    <xf numFmtId="4" fontId="0" fillId="0" borderId="0" xfId="0" applyNumberForma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 quotePrefix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lef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3" fillId="0" borderId="19" xfId="0" applyNumberFormat="1" applyFont="1" applyBorder="1" applyAlignment="1" quotePrefix="1">
      <alignment horizontal="center" vertical="center"/>
    </xf>
    <xf numFmtId="0" fontId="28" fillId="30" borderId="17" xfId="0" applyFont="1" applyFill="1" applyBorder="1" applyAlignment="1">
      <alignment horizontal="center" vertical="center"/>
    </xf>
    <xf numFmtId="4" fontId="51" fillId="0" borderId="17" xfId="0" applyNumberFormat="1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Svi obrasci za plan proracuna 2004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0258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10258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4">
      <selection activeCell="F15" sqref="F1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2" customWidth="1"/>
    <col min="5" max="5" width="44.7109375" style="1" customWidth="1"/>
    <col min="6" max="6" width="16.0039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02" t="s">
        <v>112</v>
      </c>
      <c r="B1" s="302"/>
      <c r="C1" s="302"/>
      <c r="D1" s="302"/>
      <c r="E1" s="302"/>
      <c r="F1" s="302"/>
      <c r="G1" s="302"/>
      <c r="H1" s="302"/>
    </row>
    <row r="2" spans="1:8" s="3" customFormat="1" ht="26.25" customHeight="1">
      <c r="A2" s="302" t="s">
        <v>14</v>
      </c>
      <c r="B2" s="302"/>
      <c r="C2" s="302"/>
      <c r="D2" s="302"/>
      <c r="E2" s="302"/>
      <c r="F2" s="302"/>
      <c r="G2" s="303"/>
      <c r="H2" s="303"/>
    </row>
    <row r="3" spans="1:8" ht="25.5" customHeight="1">
      <c r="A3" s="302"/>
      <c r="B3" s="302"/>
      <c r="C3" s="302"/>
      <c r="D3" s="302"/>
      <c r="E3" s="302"/>
      <c r="F3" s="302"/>
      <c r="G3" s="302"/>
      <c r="H3" s="304"/>
    </row>
    <row r="4" spans="1:5" ht="9" customHeight="1">
      <c r="A4" s="4"/>
      <c r="B4" s="5"/>
      <c r="C4" s="5"/>
      <c r="D4" s="5"/>
      <c r="E4" s="5"/>
    </row>
    <row r="5" spans="1:9" ht="27.75" customHeight="1">
      <c r="A5" s="6"/>
      <c r="B5" s="7"/>
      <c r="C5" s="7"/>
      <c r="D5" s="8"/>
      <c r="E5" s="9"/>
      <c r="F5" s="10" t="s">
        <v>95</v>
      </c>
      <c r="G5" s="10"/>
      <c r="H5" s="10"/>
      <c r="I5" s="12"/>
    </row>
    <row r="6" spans="1:9" ht="27.75" customHeight="1">
      <c r="A6" s="300" t="s">
        <v>15</v>
      </c>
      <c r="B6" s="299"/>
      <c r="C6" s="299"/>
      <c r="D6" s="299"/>
      <c r="E6" s="301"/>
      <c r="F6" s="230">
        <f>F7+F8</f>
        <v>10759850</v>
      </c>
      <c r="G6" s="25">
        <f>G7+G8</f>
        <v>0</v>
      </c>
      <c r="H6" s="25">
        <f>H7+H8</f>
        <v>0</v>
      </c>
      <c r="I6" s="23"/>
    </row>
    <row r="7" spans="1:8" ht="22.5" customHeight="1">
      <c r="A7" s="300" t="s">
        <v>0</v>
      </c>
      <c r="B7" s="299"/>
      <c r="C7" s="299"/>
      <c r="D7" s="299"/>
      <c r="E7" s="301"/>
      <c r="F7" s="231">
        <v>10759850</v>
      </c>
      <c r="G7" s="14"/>
      <c r="H7" s="14"/>
    </row>
    <row r="8" spans="1:8" ht="22.5" customHeight="1">
      <c r="A8" s="305" t="s">
        <v>1</v>
      </c>
      <c r="B8" s="301"/>
      <c r="C8" s="301"/>
      <c r="D8" s="301"/>
      <c r="E8" s="301"/>
      <c r="F8" s="231">
        <v>0</v>
      </c>
      <c r="G8" s="14"/>
      <c r="H8" s="14"/>
    </row>
    <row r="9" spans="1:8" ht="22.5" customHeight="1">
      <c r="A9" s="24" t="s">
        <v>16</v>
      </c>
      <c r="B9" s="13"/>
      <c r="C9" s="13"/>
      <c r="D9" s="13"/>
      <c r="E9" s="13"/>
      <c r="F9" s="231">
        <f>F10+F11</f>
        <v>10812011.64</v>
      </c>
      <c r="G9" s="211">
        <f>G10+G11</f>
        <v>0</v>
      </c>
      <c r="H9" s="211">
        <f>H10+H11</f>
        <v>0</v>
      </c>
    </row>
    <row r="10" spans="1:8" ht="22.5" customHeight="1">
      <c r="A10" s="298" t="s">
        <v>2</v>
      </c>
      <c r="B10" s="299"/>
      <c r="C10" s="299"/>
      <c r="D10" s="299"/>
      <c r="E10" s="306"/>
      <c r="F10" s="229">
        <v>10231836.64</v>
      </c>
      <c r="G10" s="15"/>
      <c r="H10" s="15"/>
    </row>
    <row r="11" spans="1:8" ht="22.5" customHeight="1">
      <c r="A11" s="305" t="s">
        <v>3</v>
      </c>
      <c r="B11" s="301"/>
      <c r="C11" s="301"/>
      <c r="D11" s="301"/>
      <c r="E11" s="301"/>
      <c r="F11" s="229">
        <v>580175</v>
      </c>
      <c r="G11" s="15"/>
      <c r="H11" s="15"/>
    </row>
    <row r="12" spans="1:8" ht="22.5" customHeight="1">
      <c r="A12" s="298" t="s">
        <v>4</v>
      </c>
      <c r="B12" s="299"/>
      <c r="C12" s="299"/>
      <c r="D12" s="299"/>
      <c r="E12" s="299"/>
      <c r="F12" s="232">
        <f>+F6-F9</f>
        <v>-52161.640000000596</v>
      </c>
      <c r="G12" s="210">
        <f>+G6-G9</f>
        <v>0</v>
      </c>
      <c r="H12" s="210">
        <f>+H6-H9</f>
        <v>0</v>
      </c>
    </row>
    <row r="13" spans="1:8" ht="25.5" customHeight="1">
      <c r="A13" s="302"/>
      <c r="B13" s="307"/>
      <c r="C13" s="307"/>
      <c r="D13" s="307"/>
      <c r="E13" s="307"/>
      <c r="F13" s="304"/>
      <c r="G13" s="304"/>
      <c r="H13" s="304"/>
    </row>
    <row r="14" spans="1:8" ht="27.75" customHeight="1">
      <c r="A14" s="6"/>
      <c r="B14" s="7"/>
      <c r="C14" s="7"/>
      <c r="D14" s="8"/>
      <c r="E14" s="9"/>
      <c r="F14" s="10"/>
      <c r="G14" s="10"/>
      <c r="H14" s="11"/>
    </row>
    <row r="15" spans="1:8" ht="22.5" customHeight="1">
      <c r="A15" s="308" t="s">
        <v>5</v>
      </c>
      <c r="B15" s="309"/>
      <c r="C15" s="309"/>
      <c r="D15" s="309"/>
      <c r="E15" s="310"/>
      <c r="F15" s="151"/>
      <c r="G15" s="151">
        <v>0</v>
      </c>
      <c r="H15" s="150">
        <v>0</v>
      </c>
    </row>
    <row r="16" spans="1:8" s="2" customFormat="1" ht="25.5" customHeight="1">
      <c r="A16" s="311"/>
      <c r="B16" s="307"/>
      <c r="C16" s="307"/>
      <c r="D16" s="307"/>
      <c r="E16" s="307"/>
      <c r="F16" s="304"/>
      <c r="G16" s="304"/>
      <c r="H16" s="304"/>
    </row>
    <row r="17" spans="1:8" s="2" customFormat="1" ht="27.75" customHeight="1">
      <c r="A17" s="6"/>
      <c r="B17" s="7"/>
      <c r="C17" s="7"/>
      <c r="D17" s="8"/>
      <c r="E17" s="9"/>
      <c r="F17" s="10"/>
      <c r="G17" s="10"/>
      <c r="H17" s="11"/>
    </row>
    <row r="18" spans="1:8" s="2" customFormat="1" ht="22.5" customHeight="1">
      <c r="A18" s="300" t="s">
        <v>6</v>
      </c>
      <c r="B18" s="299"/>
      <c r="C18" s="299"/>
      <c r="D18" s="299"/>
      <c r="E18" s="299"/>
      <c r="F18" s="14"/>
      <c r="G18" s="14"/>
      <c r="H18" s="14"/>
    </row>
    <row r="19" spans="1:8" s="2" customFormat="1" ht="22.5" customHeight="1">
      <c r="A19" s="300" t="s">
        <v>7</v>
      </c>
      <c r="B19" s="299"/>
      <c r="C19" s="299"/>
      <c r="D19" s="299"/>
      <c r="E19" s="299"/>
      <c r="F19" s="14"/>
      <c r="G19" s="14"/>
      <c r="H19" s="14"/>
    </row>
    <row r="20" spans="1:8" s="2" customFormat="1" ht="22.5" customHeight="1">
      <c r="A20" s="298" t="s">
        <v>8</v>
      </c>
      <c r="B20" s="299"/>
      <c r="C20" s="299"/>
      <c r="D20" s="299"/>
      <c r="E20" s="299"/>
      <c r="F20" s="14"/>
      <c r="G20" s="14"/>
      <c r="H20" s="14"/>
    </row>
    <row r="21" spans="1:8" s="2" customFormat="1" ht="15" customHeight="1">
      <c r="A21" s="17"/>
      <c r="B21" s="18"/>
      <c r="C21" s="16"/>
      <c r="D21" s="19"/>
      <c r="E21" s="18"/>
      <c r="F21" s="20"/>
      <c r="G21" s="20"/>
      <c r="H21" s="20"/>
    </row>
    <row r="22" spans="1:8" s="2" customFormat="1" ht="22.5" customHeight="1">
      <c r="A22" s="298" t="s">
        <v>9</v>
      </c>
      <c r="B22" s="299"/>
      <c r="C22" s="299"/>
      <c r="D22" s="299"/>
      <c r="E22" s="299"/>
      <c r="F22" s="234">
        <f>SUM(F12,F15,F20)</f>
        <v>-52161.640000000596</v>
      </c>
      <c r="G22" s="149">
        <f>SUM(G12,G15,G20)</f>
        <v>0</v>
      </c>
      <c r="H22" s="149">
        <f>SUM(H12,H15,H20)</f>
        <v>0</v>
      </c>
    </row>
    <row r="23" spans="1:5" s="2" customFormat="1" ht="18" customHeight="1">
      <c r="A23" s="21"/>
      <c r="B23" s="5"/>
      <c r="C23" s="5"/>
      <c r="D23" s="5"/>
      <c r="E23" s="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3"/>
  <sheetViews>
    <sheetView tabSelected="1" view="pageBreakPreview" zoomScaleSheetLayoutView="100" workbookViewId="0" topLeftCell="A94">
      <selection activeCell="K11" sqref="K11"/>
    </sheetView>
  </sheetViews>
  <sheetFormatPr defaultColWidth="9.140625" defaultRowHeight="12.75"/>
  <cols>
    <col min="2" max="2" width="32.140625" style="0" customWidth="1"/>
    <col min="3" max="3" width="16.00390625" style="297" customWidth="1"/>
    <col min="4" max="4" width="12.7109375" style="0" customWidth="1"/>
    <col min="5" max="5" width="11.421875" style="0" customWidth="1"/>
    <col min="6" max="6" width="13.421875" style="0" customWidth="1"/>
    <col min="7" max="7" width="11.8515625" style="0" customWidth="1"/>
    <col min="8" max="8" width="11.7109375" style="0" customWidth="1"/>
    <col min="9" max="9" width="9.28125" style="0" customWidth="1"/>
    <col min="10" max="10" width="10.28125" style="0" customWidth="1"/>
    <col min="11" max="12" width="9.140625" style="0" customWidth="1"/>
    <col min="13" max="16" width="8.28125" style="0" customWidth="1"/>
    <col min="17" max="17" width="9.8515625" style="0" customWidth="1"/>
    <col min="18" max="18" width="8.28125" style="0" customWidth="1"/>
  </cols>
  <sheetData>
    <row r="1" spans="1:20" ht="15.75">
      <c r="A1" s="26" t="s">
        <v>17</v>
      </c>
      <c r="B1" s="27"/>
      <c r="C1" s="276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  <c r="O1" s="28"/>
      <c r="P1" s="28"/>
      <c r="Q1" s="28"/>
      <c r="R1" s="28"/>
      <c r="S1" s="27"/>
      <c r="T1" s="27"/>
    </row>
    <row r="2" spans="1:20" ht="18.75">
      <c r="A2" s="27"/>
      <c r="B2" s="27"/>
      <c r="C2" s="276"/>
      <c r="D2" s="74" t="s">
        <v>103</v>
      </c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7"/>
      <c r="T2" s="27"/>
    </row>
    <row r="3" spans="1:20" ht="15.75">
      <c r="A3" s="29" t="s">
        <v>18</v>
      </c>
      <c r="B3" s="30"/>
      <c r="C3" s="277"/>
      <c r="D3" s="32"/>
      <c r="E3" s="32"/>
      <c r="F3" s="32"/>
      <c r="G3" s="32"/>
      <c r="H3" s="32"/>
      <c r="I3" s="32"/>
      <c r="J3" s="32"/>
      <c r="K3" s="32"/>
      <c r="L3" s="31"/>
      <c r="M3" s="31"/>
      <c r="N3" s="31"/>
      <c r="O3" s="31"/>
      <c r="P3" s="31"/>
      <c r="Q3" s="31"/>
      <c r="R3" s="31"/>
      <c r="S3" s="27"/>
      <c r="T3" s="27"/>
    </row>
    <row r="4" spans="1:20" ht="15.75">
      <c r="A4" s="29"/>
      <c r="B4" s="30"/>
      <c r="C4" s="277"/>
      <c r="D4" s="32"/>
      <c r="E4" s="32"/>
      <c r="F4" s="32"/>
      <c r="G4" s="32"/>
      <c r="H4" s="32"/>
      <c r="I4" s="32"/>
      <c r="J4" s="32"/>
      <c r="K4" s="32"/>
      <c r="L4" s="68"/>
      <c r="M4" s="68"/>
      <c r="N4" s="31"/>
      <c r="O4" s="31"/>
      <c r="P4" s="31"/>
      <c r="Q4" s="31"/>
      <c r="R4" s="31"/>
      <c r="S4" s="27"/>
      <c r="T4" s="27"/>
    </row>
    <row r="5" spans="1:20" ht="41.25" customHeight="1">
      <c r="A5" s="116" t="s">
        <v>19</v>
      </c>
      <c r="B5" s="117" t="s">
        <v>20</v>
      </c>
      <c r="C5" s="288" t="s">
        <v>107</v>
      </c>
      <c r="D5" s="119" t="s">
        <v>10</v>
      </c>
      <c r="E5" s="119" t="s">
        <v>21</v>
      </c>
      <c r="F5" s="119" t="s">
        <v>22</v>
      </c>
      <c r="G5" s="119" t="s">
        <v>23</v>
      </c>
      <c r="H5" s="119" t="s">
        <v>24</v>
      </c>
      <c r="I5" s="119" t="s">
        <v>11</v>
      </c>
      <c r="J5" s="119" t="s">
        <v>88</v>
      </c>
      <c r="K5" s="119" t="s">
        <v>25</v>
      </c>
      <c r="L5" s="118"/>
      <c r="M5" s="119"/>
      <c r="N5" s="119"/>
      <c r="O5" s="119"/>
      <c r="P5" s="119"/>
      <c r="Q5" s="119"/>
      <c r="R5" s="119"/>
      <c r="S5" s="27"/>
      <c r="T5" s="27"/>
    </row>
    <row r="6" spans="1:20" ht="15.75" customHeight="1">
      <c r="A6" s="36">
        <v>32</v>
      </c>
      <c r="B6" s="106" t="s">
        <v>47</v>
      </c>
      <c r="C6" s="275">
        <f>C7+C8+C9+C10</f>
        <v>1073900</v>
      </c>
      <c r="D6" s="183">
        <f>D7+D8+D9+D10</f>
        <v>0</v>
      </c>
      <c r="E6" s="183">
        <f>E7+E8+E9+E10</f>
        <v>741500</v>
      </c>
      <c r="F6" s="184">
        <f>F7+F8+F9+F10</f>
        <v>0</v>
      </c>
      <c r="G6" s="183">
        <f>G7+G8+G9+G10</f>
        <v>0</v>
      </c>
      <c r="H6" s="183">
        <v>334800</v>
      </c>
      <c r="I6" s="113"/>
      <c r="J6" s="34"/>
      <c r="K6" s="34"/>
      <c r="L6" s="38"/>
      <c r="M6" s="38"/>
      <c r="N6" s="38"/>
      <c r="O6" s="38"/>
      <c r="P6" s="38"/>
      <c r="Q6" s="38"/>
      <c r="R6" s="38"/>
      <c r="S6" s="27"/>
      <c r="T6" s="27"/>
    </row>
    <row r="7" spans="1:20" ht="15.75" customHeight="1">
      <c r="A7" s="36">
        <v>321</v>
      </c>
      <c r="B7" s="99" t="s">
        <v>80</v>
      </c>
      <c r="C7" s="275">
        <f>SUM(D7:H7)</f>
        <v>42400</v>
      </c>
      <c r="D7" s="183">
        <v>0</v>
      </c>
      <c r="E7" s="183">
        <v>0</v>
      </c>
      <c r="F7" s="184">
        <v>0</v>
      </c>
      <c r="G7" s="183">
        <v>0</v>
      </c>
      <c r="H7" s="183">
        <v>42400</v>
      </c>
      <c r="I7" s="113"/>
      <c r="J7" s="34"/>
      <c r="K7" s="34"/>
      <c r="L7" s="38"/>
      <c r="M7" s="38"/>
      <c r="N7" s="38"/>
      <c r="O7" s="38"/>
      <c r="P7" s="38"/>
      <c r="Q7" s="38"/>
      <c r="R7" s="38"/>
      <c r="S7" s="27"/>
      <c r="T7" s="27"/>
    </row>
    <row r="8" spans="1:20" ht="15.75" customHeight="1">
      <c r="A8" s="101">
        <v>322</v>
      </c>
      <c r="B8" s="100" t="s">
        <v>81</v>
      </c>
      <c r="C8" s="275">
        <f>SUM(D8:H8)</f>
        <v>564600</v>
      </c>
      <c r="D8" s="183">
        <v>0</v>
      </c>
      <c r="E8" s="183">
        <v>500000</v>
      </c>
      <c r="F8" s="184">
        <v>0</v>
      </c>
      <c r="G8" s="183">
        <v>0</v>
      </c>
      <c r="H8" s="183">
        <v>64600</v>
      </c>
      <c r="I8" s="108"/>
      <c r="J8" s="34"/>
      <c r="K8" s="34"/>
      <c r="L8" s="33"/>
      <c r="M8" s="33"/>
      <c r="N8" s="33"/>
      <c r="O8" s="33"/>
      <c r="P8" s="33"/>
      <c r="Q8" s="33"/>
      <c r="R8" s="33"/>
      <c r="S8" s="27"/>
      <c r="T8" s="27"/>
    </row>
    <row r="9" spans="1:20" ht="15.75" customHeight="1">
      <c r="A9" s="49">
        <v>323</v>
      </c>
      <c r="B9" s="102" t="s">
        <v>68</v>
      </c>
      <c r="C9" s="275">
        <f>SUM(D9:H9)</f>
        <v>400500</v>
      </c>
      <c r="D9" s="183">
        <v>0</v>
      </c>
      <c r="E9" s="183">
        <v>241500</v>
      </c>
      <c r="F9" s="184">
        <v>0</v>
      </c>
      <c r="G9" s="183">
        <v>0</v>
      </c>
      <c r="H9" s="183">
        <v>159000</v>
      </c>
      <c r="I9" s="108"/>
      <c r="J9" s="34"/>
      <c r="K9" s="34"/>
      <c r="L9" s="33"/>
      <c r="M9" s="33"/>
      <c r="N9" s="33"/>
      <c r="O9" s="33"/>
      <c r="P9" s="33"/>
      <c r="Q9" s="33"/>
      <c r="R9" s="33"/>
      <c r="S9" s="27"/>
      <c r="T9" s="27"/>
    </row>
    <row r="10" spans="1:20" ht="15.75" customHeight="1">
      <c r="A10" s="49">
        <v>329</v>
      </c>
      <c r="B10" s="102" t="s">
        <v>13</v>
      </c>
      <c r="C10" s="275">
        <f>SUM(D10:H10)</f>
        <v>66400</v>
      </c>
      <c r="D10" s="183">
        <v>0</v>
      </c>
      <c r="E10" s="183">
        <v>0</v>
      </c>
      <c r="F10" s="184">
        <v>0</v>
      </c>
      <c r="G10" s="183">
        <v>0</v>
      </c>
      <c r="H10" s="183">
        <v>66400</v>
      </c>
      <c r="I10" s="108"/>
      <c r="J10" s="34"/>
      <c r="K10" s="34"/>
      <c r="L10" s="33"/>
      <c r="M10" s="33"/>
      <c r="N10" s="33"/>
      <c r="O10" s="33"/>
      <c r="P10" s="33"/>
      <c r="Q10" s="33"/>
      <c r="R10" s="33"/>
      <c r="S10" s="27"/>
      <c r="T10" s="27"/>
    </row>
    <row r="11" spans="1:20" ht="15.75" customHeight="1">
      <c r="A11" s="40"/>
      <c r="B11" s="111" t="s">
        <v>32</v>
      </c>
      <c r="C11" s="275">
        <f>SUM(D11:H11)</f>
        <v>1073900</v>
      </c>
      <c r="D11" s="183">
        <f>D7+D8+D9+D10</f>
        <v>0</v>
      </c>
      <c r="E11" s="183">
        <f>E7+E8+E9+E10</f>
        <v>741500</v>
      </c>
      <c r="F11" s="183">
        <f>F7+F8+F9+F10</f>
        <v>0</v>
      </c>
      <c r="G11" s="183">
        <f>G7+G8+G9+G10</f>
        <v>0</v>
      </c>
      <c r="H11" s="183">
        <f>H7+H8+H9+H10</f>
        <v>332400</v>
      </c>
      <c r="I11" s="50"/>
      <c r="J11" s="46"/>
      <c r="K11" s="46"/>
      <c r="L11" s="42"/>
      <c r="M11" s="42"/>
      <c r="N11" s="42"/>
      <c r="O11" s="42"/>
      <c r="P11" s="42"/>
      <c r="Q11" s="42"/>
      <c r="R11" s="42"/>
      <c r="S11" s="27"/>
      <c r="T11" s="27"/>
    </row>
    <row r="12" spans="1:20" ht="15.75" customHeight="1">
      <c r="A12" s="39"/>
      <c r="B12" s="39"/>
      <c r="C12" s="278"/>
      <c r="D12" s="185"/>
      <c r="E12" s="185"/>
      <c r="F12" s="185"/>
      <c r="G12" s="185"/>
      <c r="H12" s="185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27"/>
      <c r="T12" s="27"/>
    </row>
    <row r="13" spans="1:20" ht="12" customHeight="1">
      <c r="A13" s="26" t="s">
        <v>33</v>
      </c>
      <c r="B13" s="27"/>
      <c r="C13" s="279"/>
      <c r="D13" s="186"/>
      <c r="E13" s="186"/>
      <c r="F13" s="186"/>
      <c r="G13" s="186"/>
      <c r="H13" s="186"/>
      <c r="I13" s="27"/>
      <c r="J13" s="27"/>
      <c r="K13" s="27"/>
      <c r="L13" s="28"/>
      <c r="M13" s="28"/>
      <c r="N13" s="28"/>
      <c r="O13" s="28"/>
      <c r="P13" s="28"/>
      <c r="Q13" s="28"/>
      <c r="R13" s="28"/>
      <c r="S13" s="27"/>
      <c r="T13" s="27"/>
    </row>
    <row r="14" spans="1:20" ht="14.25" customHeight="1">
      <c r="A14" s="27"/>
      <c r="B14" s="27"/>
      <c r="C14" s="279"/>
      <c r="D14" s="186"/>
      <c r="E14" s="186"/>
      <c r="F14" s="186"/>
      <c r="G14" s="187"/>
      <c r="H14" s="18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7"/>
      <c r="T14" s="27"/>
    </row>
    <row r="15" spans="1:20" ht="15.75" customHeight="1">
      <c r="A15" s="29" t="s">
        <v>18</v>
      </c>
      <c r="B15" s="30"/>
      <c r="C15" s="44"/>
      <c r="D15" s="44"/>
      <c r="E15" s="44"/>
      <c r="F15" s="44"/>
      <c r="G15" s="44"/>
      <c r="H15" s="44"/>
      <c r="I15" s="44"/>
      <c r="J15" s="44"/>
      <c r="K15" s="44"/>
      <c r="L15" s="69"/>
      <c r="M15" s="69"/>
      <c r="N15" s="79"/>
      <c r="O15" s="79"/>
      <c r="P15" s="79"/>
      <c r="Q15" s="79"/>
      <c r="R15" s="79"/>
      <c r="S15" s="27"/>
      <c r="T15" s="27"/>
    </row>
    <row r="16" spans="1:20" ht="15.75" customHeight="1">
      <c r="A16" s="40"/>
      <c r="B16" s="37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27"/>
      <c r="T16" s="27"/>
    </row>
    <row r="17" spans="1:20" ht="33" customHeight="1">
      <c r="A17" s="116" t="s">
        <v>19</v>
      </c>
      <c r="B17" s="117" t="s">
        <v>20</v>
      </c>
      <c r="C17" s="288" t="s">
        <v>107</v>
      </c>
      <c r="D17" s="119" t="s">
        <v>10</v>
      </c>
      <c r="E17" s="119" t="s">
        <v>34</v>
      </c>
      <c r="F17" s="119" t="s">
        <v>22</v>
      </c>
      <c r="G17" s="119" t="s">
        <v>23</v>
      </c>
      <c r="H17" s="119" t="s">
        <v>24</v>
      </c>
      <c r="I17" s="119" t="s">
        <v>11</v>
      </c>
      <c r="J17" s="119" t="s">
        <v>88</v>
      </c>
      <c r="K17" s="119" t="s">
        <v>25</v>
      </c>
      <c r="L17" s="118"/>
      <c r="M17" s="119" t="s">
        <v>26</v>
      </c>
      <c r="N17" s="120"/>
      <c r="O17" s="119" t="s">
        <v>64</v>
      </c>
      <c r="P17" s="119"/>
      <c r="Q17" s="119"/>
      <c r="R17" s="119"/>
      <c r="S17" s="27"/>
      <c r="T17" s="27"/>
    </row>
    <row r="18" spans="1:20" ht="15.75" customHeight="1">
      <c r="A18" s="36">
        <v>31</v>
      </c>
      <c r="B18" s="112" t="s">
        <v>49</v>
      </c>
      <c r="C18" s="280">
        <f>SUM(D18:O18)</f>
        <v>486250</v>
      </c>
      <c r="D18" s="212">
        <f>SUM(D19:D21)</f>
        <v>347000</v>
      </c>
      <c r="E18" s="212">
        <f aca="true" t="shared" si="0" ref="E18:O18">SUM(E19:E21)</f>
        <v>0</v>
      </c>
      <c r="F18" s="212">
        <f t="shared" si="0"/>
        <v>119250</v>
      </c>
      <c r="G18" s="212">
        <f t="shared" si="0"/>
        <v>0</v>
      </c>
      <c r="H18" s="212">
        <f t="shared" si="0"/>
        <v>0</v>
      </c>
      <c r="I18" s="212">
        <f t="shared" si="0"/>
        <v>0</v>
      </c>
      <c r="J18" s="212">
        <f t="shared" si="0"/>
        <v>0</v>
      </c>
      <c r="K18" s="212">
        <f t="shared" si="0"/>
        <v>0</v>
      </c>
      <c r="L18" s="212">
        <f t="shared" si="0"/>
        <v>0</v>
      </c>
      <c r="M18" s="212">
        <f t="shared" si="0"/>
        <v>0</v>
      </c>
      <c r="N18" s="212">
        <f t="shared" si="0"/>
        <v>0</v>
      </c>
      <c r="O18" s="212">
        <f t="shared" si="0"/>
        <v>20000</v>
      </c>
      <c r="P18" s="46"/>
      <c r="Q18" s="46"/>
      <c r="R18" s="46"/>
      <c r="S18" s="27"/>
      <c r="T18" s="27"/>
    </row>
    <row r="19" spans="1:20" ht="15.75" customHeight="1">
      <c r="A19" s="36">
        <v>311</v>
      </c>
      <c r="B19" s="99" t="s">
        <v>82</v>
      </c>
      <c r="C19" s="265">
        <f>SUM(D19:O19)</f>
        <v>408000</v>
      </c>
      <c r="D19" s="188">
        <v>288000</v>
      </c>
      <c r="E19" s="188">
        <v>0</v>
      </c>
      <c r="F19" s="188">
        <v>100000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20000</v>
      </c>
      <c r="P19" s="188"/>
      <c r="Q19" s="188"/>
      <c r="R19" s="46"/>
      <c r="S19" s="27"/>
      <c r="T19" s="27"/>
    </row>
    <row r="20" spans="1:20" ht="15.75" customHeight="1">
      <c r="A20" s="49">
        <v>312</v>
      </c>
      <c r="B20" s="102" t="s">
        <v>12</v>
      </c>
      <c r="C20" s="265">
        <f>SUM(D20:O20)</f>
        <v>11250</v>
      </c>
      <c r="D20" s="188">
        <v>8000</v>
      </c>
      <c r="E20" s="188">
        <v>0</v>
      </c>
      <c r="F20" s="188">
        <v>3250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9"/>
      <c r="Q20" s="189"/>
      <c r="R20" s="47"/>
      <c r="S20" s="27"/>
      <c r="T20" s="27"/>
    </row>
    <row r="21" spans="1:20" ht="15.75" customHeight="1">
      <c r="A21" s="49">
        <v>313</v>
      </c>
      <c r="B21" s="103" t="s">
        <v>83</v>
      </c>
      <c r="C21" s="265">
        <f>SUM(D21:O21)</f>
        <v>67000</v>
      </c>
      <c r="D21" s="188">
        <v>51000</v>
      </c>
      <c r="E21" s="188">
        <v>0</v>
      </c>
      <c r="F21" s="188">
        <v>16000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9"/>
      <c r="Q21" s="189"/>
      <c r="R21" s="47"/>
      <c r="S21" s="27"/>
      <c r="T21" s="27"/>
    </row>
    <row r="22" spans="1:20" ht="15.75" customHeight="1">
      <c r="A22" s="36">
        <v>32</v>
      </c>
      <c r="B22" s="106" t="s">
        <v>47</v>
      </c>
      <c r="C22" s="265">
        <f aca="true" t="shared" si="1" ref="C22:C32">SUM(D22:O22)</f>
        <v>326300</v>
      </c>
      <c r="D22" s="190">
        <f aca="true" t="shared" si="2" ref="D22:O22">D23+D24+D25+D26</f>
        <v>8000</v>
      </c>
      <c r="E22" s="190">
        <f t="shared" si="2"/>
        <v>0</v>
      </c>
      <c r="F22" s="190">
        <f t="shared" si="2"/>
        <v>313300</v>
      </c>
      <c r="G22" s="190">
        <f t="shared" si="2"/>
        <v>0</v>
      </c>
      <c r="H22" s="190">
        <f t="shared" si="2"/>
        <v>0</v>
      </c>
      <c r="I22" s="190">
        <f t="shared" si="2"/>
        <v>0</v>
      </c>
      <c r="J22" s="190">
        <f t="shared" si="2"/>
        <v>0</v>
      </c>
      <c r="K22" s="190">
        <f t="shared" si="2"/>
        <v>0</v>
      </c>
      <c r="L22" s="190">
        <f t="shared" si="2"/>
        <v>0</v>
      </c>
      <c r="M22" s="190">
        <f t="shared" si="2"/>
        <v>0</v>
      </c>
      <c r="N22" s="190">
        <f t="shared" si="2"/>
        <v>0</v>
      </c>
      <c r="O22" s="190">
        <f t="shared" si="2"/>
        <v>5000</v>
      </c>
      <c r="P22" s="190"/>
      <c r="Q22" s="190"/>
      <c r="R22" s="48"/>
      <c r="S22" s="27"/>
      <c r="T22" s="27"/>
    </row>
    <row r="23" spans="1:20" ht="15.75" customHeight="1">
      <c r="A23" s="36">
        <v>321</v>
      </c>
      <c r="B23" s="99" t="s">
        <v>67</v>
      </c>
      <c r="C23" s="265">
        <f t="shared" si="1"/>
        <v>10000</v>
      </c>
      <c r="D23" s="190">
        <v>8000</v>
      </c>
      <c r="E23" s="190">
        <v>0</v>
      </c>
      <c r="F23" s="190">
        <v>2000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/>
      <c r="Q23" s="190"/>
      <c r="R23" s="48"/>
      <c r="S23" s="27"/>
      <c r="T23" s="27"/>
    </row>
    <row r="24" spans="1:20" ht="15.75" customHeight="1">
      <c r="A24" s="49">
        <v>322</v>
      </c>
      <c r="B24" s="102" t="s">
        <v>81</v>
      </c>
      <c r="C24" s="265">
        <f t="shared" si="1"/>
        <v>23000</v>
      </c>
      <c r="D24" s="188">
        <v>0</v>
      </c>
      <c r="E24" s="188">
        <v>0</v>
      </c>
      <c r="F24" s="188">
        <v>18000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5000</v>
      </c>
      <c r="P24" s="189"/>
      <c r="Q24" s="189"/>
      <c r="R24" s="47"/>
      <c r="S24" s="27"/>
      <c r="T24" s="27"/>
    </row>
    <row r="25" spans="1:20" ht="15.75" customHeight="1">
      <c r="A25" s="49">
        <v>323</v>
      </c>
      <c r="B25" s="102" t="s">
        <v>68</v>
      </c>
      <c r="C25" s="265">
        <f t="shared" si="1"/>
        <v>279600</v>
      </c>
      <c r="D25" s="188">
        <v>0</v>
      </c>
      <c r="E25" s="188">
        <v>0</v>
      </c>
      <c r="F25" s="188">
        <v>279600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9"/>
      <c r="Q25" s="189"/>
      <c r="R25" s="47"/>
      <c r="S25" s="27"/>
      <c r="T25" s="27"/>
    </row>
    <row r="26" spans="1:20" ht="15.75" customHeight="1">
      <c r="A26" s="49">
        <v>329</v>
      </c>
      <c r="B26" s="102" t="s">
        <v>13</v>
      </c>
      <c r="C26" s="265">
        <f t="shared" si="1"/>
        <v>13700</v>
      </c>
      <c r="D26" s="188">
        <v>0</v>
      </c>
      <c r="E26" s="188">
        <v>0</v>
      </c>
      <c r="F26" s="188">
        <v>13700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9"/>
      <c r="Q26" s="189"/>
      <c r="R26" s="47"/>
      <c r="S26" s="27"/>
      <c r="T26" s="27"/>
    </row>
    <row r="27" spans="1:20" ht="15.75" customHeight="1">
      <c r="A27" s="49">
        <v>34</v>
      </c>
      <c r="B27" s="114" t="s">
        <v>51</v>
      </c>
      <c r="C27" s="265">
        <f t="shared" si="1"/>
        <v>250</v>
      </c>
      <c r="D27" s="188">
        <v>0</v>
      </c>
      <c r="E27" s="188">
        <v>0</v>
      </c>
      <c r="F27" s="188">
        <f>F28</f>
        <v>250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/>
      <c r="Q27" s="188"/>
      <c r="R27" s="50"/>
      <c r="S27" s="27"/>
      <c r="T27" s="27"/>
    </row>
    <row r="28" spans="1:20" ht="15.75" customHeight="1">
      <c r="A28" s="49">
        <v>343</v>
      </c>
      <c r="B28" s="102" t="s">
        <v>84</v>
      </c>
      <c r="C28" s="265">
        <f t="shared" si="1"/>
        <v>250</v>
      </c>
      <c r="D28" s="188">
        <v>0</v>
      </c>
      <c r="E28" s="188">
        <v>0</v>
      </c>
      <c r="F28" s="188">
        <v>250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/>
      <c r="Q28" s="188"/>
      <c r="R28" s="50"/>
      <c r="S28" s="27"/>
      <c r="T28" s="27"/>
    </row>
    <row r="29" spans="1:20" ht="21" customHeight="1">
      <c r="A29" s="49">
        <v>42</v>
      </c>
      <c r="B29" s="115" t="s">
        <v>50</v>
      </c>
      <c r="C29" s="265">
        <f t="shared" si="1"/>
        <v>26000</v>
      </c>
      <c r="D29" s="188">
        <v>0</v>
      </c>
      <c r="E29" s="188">
        <v>0</v>
      </c>
      <c r="F29" s="188">
        <f>F30+F31</f>
        <v>26000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/>
      <c r="Q29" s="188"/>
      <c r="R29" s="50"/>
      <c r="S29" s="27"/>
      <c r="T29" s="27"/>
    </row>
    <row r="30" spans="1:20" ht="21" customHeight="1">
      <c r="A30" s="49">
        <v>422</v>
      </c>
      <c r="B30" s="105" t="s">
        <v>85</v>
      </c>
      <c r="C30" s="265">
        <f t="shared" si="1"/>
        <v>21000</v>
      </c>
      <c r="D30" s="188">
        <v>0</v>
      </c>
      <c r="E30" s="188">
        <v>0</v>
      </c>
      <c r="F30" s="188">
        <v>21000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v>0</v>
      </c>
      <c r="N30" s="188">
        <v>0</v>
      </c>
      <c r="O30" s="188">
        <v>0</v>
      </c>
      <c r="P30" s="188"/>
      <c r="Q30" s="188"/>
      <c r="R30" s="50"/>
      <c r="S30" s="27"/>
      <c r="T30" s="27"/>
    </row>
    <row r="31" spans="1:20" ht="15.75" customHeight="1">
      <c r="A31" s="49">
        <v>424</v>
      </c>
      <c r="B31" s="102" t="s">
        <v>86</v>
      </c>
      <c r="C31" s="265">
        <f t="shared" si="1"/>
        <v>5000</v>
      </c>
      <c r="D31" s="188">
        <v>0</v>
      </c>
      <c r="E31" s="188">
        <v>0</v>
      </c>
      <c r="F31" s="188">
        <v>5000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/>
      <c r="Q31" s="188"/>
      <c r="R31" s="50"/>
      <c r="S31" s="27"/>
      <c r="T31" s="27"/>
    </row>
    <row r="32" spans="1:20" ht="15.75" customHeight="1">
      <c r="A32" s="40"/>
      <c r="B32" s="111" t="s">
        <v>32</v>
      </c>
      <c r="C32" s="265">
        <f t="shared" si="1"/>
        <v>838800</v>
      </c>
      <c r="D32" s="188">
        <f>D18+D22+D27+D29</f>
        <v>355000</v>
      </c>
      <c r="E32" s="188">
        <f aca="true" t="shared" si="3" ref="E32:L32">E22+E18+E29+E27</f>
        <v>0</v>
      </c>
      <c r="F32" s="188">
        <f t="shared" si="3"/>
        <v>458800</v>
      </c>
      <c r="G32" s="188">
        <f t="shared" si="3"/>
        <v>0</v>
      </c>
      <c r="H32" s="188">
        <f t="shared" si="3"/>
        <v>0</v>
      </c>
      <c r="I32" s="188">
        <f t="shared" si="3"/>
        <v>0</v>
      </c>
      <c r="J32" s="188">
        <f t="shared" si="3"/>
        <v>0</v>
      </c>
      <c r="K32" s="188">
        <f t="shared" si="3"/>
        <v>0</v>
      </c>
      <c r="L32" s="188">
        <f t="shared" si="3"/>
        <v>0</v>
      </c>
      <c r="M32" s="188">
        <v>0</v>
      </c>
      <c r="N32" s="188">
        <f>N22+N18+N29+N27</f>
        <v>0</v>
      </c>
      <c r="O32" s="188">
        <f>O22+O18+O29+O27</f>
        <v>25000</v>
      </c>
      <c r="P32" s="188"/>
      <c r="Q32" s="188"/>
      <c r="R32" s="46"/>
      <c r="S32" s="27"/>
      <c r="T32" s="27"/>
    </row>
    <row r="33" spans="1:20" ht="15.75" customHeight="1">
      <c r="A33" s="27"/>
      <c r="B33" s="27"/>
      <c r="C33" s="281"/>
      <c r="D33" s="191"/>
      <c r="E33" s="191"/>
      <c r="F33" s="191"/>
      <c r="G33" s="191"/>
      <c r="H33" s="191"/>
      <c r="I33" s="191"/>
      <c r="J33" s="191"/>
      <c r="K33" s="191"/>
      <c r="L33" s="192"/>
      <c r="M33" s="192"/>
      <c r="N33" s="193"/>
      <c r="O33" s="28"/>
      <c r="P33" s="28"/>
      <c r="Q33" s="28"/>
      <c r="R33" s="28"/>
      <c r="S33" s="27"/>
      <c r="T33" s="27"/>
    </row>
    <row r="34" spans="1:20" ht="15.75" customHeight="1">
      <c r="A34" s="26" t="s">
        <v>38</v>
      </c>
      <c r="B34" s="27"/>
      <c r="C34" s="281"/>
      <c r="D34" s="191"/>
      <c r="E34" s="191"/>
      <c r="F34" s="191"/>
      <c r="G34" s="191"/>
      <c r="H34" s="191"/>
      <c r="I34" s="191"/>
      <c r="J34" s="191"/>
      <c r="K34" s="191"/>
      <c r="L34" s="193"/>
      <c r="M34" s="193"/>
      <c r="N34" s="193"/>
      <c r="O34" s="28"/>
      <c r="P34" s="28"/>
      <c r="Q34" s="28"/>
      <c r="R34" s="28"/>
      <c r="S34" s="27"/>
      <c r="T34" s="27"/>
    </row>
    <row r="35" spans="1:20" ht="15.75" customHeight="1">
      <c r="A35" s="27"/>
      <c r="B35" s="27"/>
      <c r="C35" s="276"/>
      <c r="D35" s="27"/>
      <c r="E35" s="27"/>
      <c r="F35" s="27"/>
      <c r="G35" s="27"/>
      <c r="H35" s="27"/>
      <c r="I35" s="27"/>
      <c r="J35" s="27"/>
      <c r="K35" s="27"/>
      <c r="L35" s="51"/>
      <c r="M35" s="51"/>
      <c r="N35" s="28"/>
      <c r="O35" s="28"/>
      <c r="P35" s="28"/>
      <c r="Q35" s="28"/>
      <c r="R35" s="28"/>
      <c r="S35" s="27"/>
      <c r="T35" s="27"/>
    </row>
    <row r="36" spans="1:20" ht="15.75" customHeight="1">
      <c r="A36" s="52" t="s">
        <v>18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42"/>
      <c r="N36" s="42"/>
      <c r="O36" s="42"/>
      <c r="P36" s="42"/>
      <c r="Q36" s="42"/>
      <c r="R36" s="42"/>
      <c r="S36" s="27"/>
      <c r="T36" s="27"/>
    </row>
    <row r="37" spans="1:20" ht="15.7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27"/>
      <c r="T37" s="27"/>
    </row>
    <row r="38" spans="1:20" ht="33.75" customHeight="1">
      <c r="A38" s="116" t="s">
        <v>19</v>
      </c>
      <c r="B38" s="117" t="s">
        <v>20</v>
      </c>
      <c r="C38" s="288" t="s">
        <v>107</v>
      </c>
      <c r="D38" s="119" t="s">
        <v>10</v>
      </c>
      <c r="E38" s="119" t="s">
        <v>39</v>
      </c>
      <c r="F38" s="119" t="s">
        <v>22</v>
      </c>
      <c r="G38" s="119" t="s">
        <v>23</v>
      </c>
      <c r="H38" s="119" t="s">
        <v>24</v>
      </c>
      <c r="I38" s="119" t="s">
        <v>11</v>
      </c>
      <c r="J38" s="119" t="s">
        <v>88</v>
      </c>
      <c r="K38" s="119" t="s">
        <v>25</v>
      </c>
      <c r="L38" s="119"/>
      <c r="M38" s="119" t="s">
        <v>26</v>
      </c>
      <c r="N38" s="119" t="s">
        <v>61</v>
      </c>
      <c r="O38" s="119" t="s">
        <v>65</v>
      </c>
      <c r="P38" s="34"/>
      <c r="Q38" s="34"/>
      <c r="R38" s="34"/>
      <c r="S38" s="27"/>
      <c r="T38" s="27"/>
    </row>
    <row r="39" spans="1:20" ht="15.75" customHeight="1">
      <c r="A39" s="104">
        <v>31</v>
      </c>
      <c r="B39" s="112" t="s">
        <v>49</v>
      </c>
      <c r="C39" s="265">
        <f>C40+C41</f>
        <v>14378.66</v>
      </c>
      <c r="D39" s="265">
        <f>D40+D41</f>
        <v>3378.66</v>
      </c>
      <c r="E39" s="188">
        <f aca="true" t="shared" si="4" ref="E39:K39">E40+E41</f>
        <v>0</v>
      </c>
      <c r="F39" s="188">
        <f t="shared" si="4"/>
        <v>1700</v>
      </c>
      <c r="G39" s="188">
        <f t="shared" si="4"/>
        <v>4600</v>
      </c>
      <c r="H39" s="188">
        <f t="shared" si="4"/>
        <v>0</v>
      </c>
      <c r="I39" s="188">
        <f t="shared" si="4"/>
        <v>0</v>
      </c>
      <c r="J39" s="188">
        <f t="shared" si="4"/>
        <v>0</v>
      </c>
      <c r="K39" s="188">
        <f t="shared" si="4"/>
        <v>4700</v>
      </c>
      <c r="L39" s="188">
        <f>L40</f>
        <v>0</v>
      </c>
      <c r="M39" s="188">
        <f>M40</f>
        <v>0</v>
      </c>
      <c r="N39" s="188">
        <f>N40</f>
        <v>0</v>
      </c>
      <c r="O39" s="188">
        <f>O40</f>
        <v>0</v>
      </c>
      <c r="P39" s="188"/>
      <c r="Q39" s="188"/>
      <c r="R39" s="46"/>
      <c r="S39" s="27"/>
      <c r="T39" s="27"/>
    </row>
    <row r="40" spans="1:20" ht="15.75" customHeight="1">
      <c r="A40" s="104">
        <v>311</v>
      </c>
      <c r="B40" s="112" t="s">
        <v>49</v>
      </c>
      <c r="C40" s="265">
        <f>SUM(D40:O40)</f>
        <v>12828.66</v>
      </c>
      <c r="D40" s="265">
        <v>3378.66</v>
      </c>
      <c r="E40" s="188">
        <v>0</v>
      </c>
      <c r="F40" s="188">
        <v>1450</v>
      </c>
      <c r="G40" s="188">
        <v>4000</v>
      </c>
      <c r="H40" s="188">
        <v>0</v>
      </c>
      <c r="I40" s="188">
        <v>0</v>
      </c>
      <c r="J40" s="188">
        <v>0</v>
      </c>
      <c r="K40" s="188">
        <v>4000</v>
      </c>
      <c r="L40" s="188">
        <v>0</v>
      </c>
      <c r="M40" s="188">
        <v>0</v>
      </c>
      <c r="N40" s="188">
        <v>0</v>
      </c>
      <c r="O40" s="188">
        <v>0</v>
      </c>
      <c r="P40" s="188"/>
      <c r="Q40" s="188"/>
      <c r="R40" s="46"/>
      <c r="S40" s="27"/>
      <c r="T40" s="27"/>
    </row>
    <row r="41" spans="1:20" ht="15.75" customHeight="1">
      <c r="A41" s="104">
        <v>313</v>
      </c>
      <c r="B41" s="103" t="s">
        <v>83</v>
      </c>
      <c r="C41" s="265">
        <f>SUM(D41:O41)</f>
        <v>1550</v>
      </c>
      <c r="D41" s="265">
        <v>0</v>
      </c>
      <c r="E41" s="188">
        <v>0</v>
      </c>
      <c r="F41" s="188">
        <v>250</v>
      </c>
      <c r="G41" s="188">
        <v>600</v>
      </c>
      <c r="H41" s="188">
        <v>0</v>
      </c>
      <c r="I41" s="188">
        <v>0</v>
      </c>
      <c r="J41" s="188">
        <v>0</v>
      </c>
      <c r="K41" s="188">
        <v>700</v>
      </c>
      <c r="L41" s="188">
        <v>0</v>
      </c>
      <c r="M41" s="188">
        <v>0</v>
      </c>
      <c r="N41" s="188">
        <v>0</v>
      </c>
      <c r="O41" s="188">
        <v>0</v>
      </c>
      <c r="P41" s="188"/>
      <c r="Q41" s="188"/>
      <c r="R41" s="46"/>
      <c r="S41" s="27"/>
      <c r="T41" s="27"/>
    </row>
    <row r="42" spans="1:20" ht="15.75" customHeight="1">
      <c r="A42" s="104">
        <v>32</v>
      </c>
      <c r="B42" s="106" t="s">
        <v>47</v>
      </c>
      <c r="C42" s="265">
        <f aca="true" t="shared" si="5" ref="C42:C54">SUM(D42:O42)</f>
        <v>812407.98</v>
      </c>
      <c r="D42" s="265">
        <f aca="true" t="shared" si="6" ref="D42:O42">D43+D44+D45+D46+D47</f>
        <v>23207.980000000003</v>
      </c>
      <c r="E42" s="188">
        <f t="shared" si="6"/>
        <v>98000</v>
      </c>
      <c r="F42" s="188">
        <f t="shared" si="6"/>
        <v>536200</v>
      </c>
      <c r="G42" s="188">
        <f t="shared" si="6"/>
        <v>46000</v>
      </c>
      <c r="H42" s="188">
        <f t="shared" si="6"/>
        <v>0</v>
      </c>
      <c r="I42" s="188">
        <f t="shared" si="6"/>
        <v>25000</v>
      </c>
      <c r="J42" s="188">
        <f t="shared" si="6"/>
        <v>65000</v>
      </c>
      <c r="K42" s="188">
        <f t="shared" si="6"/>
        <v>9000</v>
      </c>
      <c r="L42" s="188">
        <f t="shared" si="6"/>
        <v>0</v>
      </c>
      <c r="M42" s="188">
        <f t="shared" si="6"/>
        <v>5000</v>
      </c>
      <c r="N42" s="188">
        <f t="shared" si="6"/>
        <v>0</v>
      </c>
      <c r="O42" s="188">
        <f t="shared" si="6"/>
        <v>5000</v>
      </c>
      <c r="P42" s="188"/>
      <c r="Q42" s="188"/>
      <c r="R42" s="46"/>
      <c r="S42" s="27"/>
      <c r="T42" s="27"/>
    </row>
    <row r="43" spans="1:20" ht="15.75" customHeight="1">
      <c r="A43" s="104">
        <v>321</v>
      </c>
      <c r="B43" s="99" t="s">
        <v>67</v>
      </c>
      <c r="C43" s="265">
        <f t="shared" si="5"/>
        <v>45300</v>
      </c>
      <c r="D43" s="265">
        <v>0</v>
      </c>
      <c r="E43" s="188">
        <v>0</v>
      </c>
      <c r="F43" s="188">
        <v>35000</v>
      </c>
      <c r="G43" s="188">
        <v>5000</v>
      </c>
      <c r="H43" s="188">
        <v>0</v>
      </c>
      <c r="I43" s="188">
        <v>5000</v>
      </c>
      <c r="J43" s="188">
        <v>0</v>
      </c>
      <c r="K43" s="188">
        <v>300</v>
      </c>
      <c r="L43" s="188">
        <v>0</v>
      </c>
      <c r="M43" s="188">
        <v>0</v>
      </c>
      <c r="N43" s="188">
        <v>0</v>
      </c>
      <c r="O43" s="188">
        <v>0</v>
      </c>
      <c r="P43" s="188"/>
      <c r="Q43" s="188"/>
      <c r="R43" s="46"/>
      <c r="S43" s="27"/>
      <c r="T43" s="27"/>
    </row>
    <row r="44" spans="1:20" ht="15.75" customHeight="1">
      <c r="A44" s="121">
        <v>322</v>
      </c>
      <c r="B44" s="102" t="s">
        <v>81</v>
      </c>
      <c r="C44" s="265">
        <f t="shared" si="5"/>
        <v>574424.83</v>
      </c>
      <c r="D44" s="265">
        <v>7924.83</v>
      </c>
      <c r="E44" s="188">
        <v>68000</v>
      </c>
      <c r="F44" s="188">
        <v>454500</v>
      </c>
      <c r="G44" s="188">
        <v>25000</v>
      </c>
      <c r="H44" s="188">
        <v>0</v>
      </c>
      <c r="I44" s="188">
        <v>5000</v>
      </c>
      <c r="J44" s="188">
        <v>0</v>
      </c>
      <c r="K44" s="188">
        <v>4000</v>
      </c>
      <c r="L44" s="188">
        <v>0</v>
      </c>
      <c r="M44" s="188">
        <v>5000</v>
      </c>
      <c r="N44" s="188">
        <v>0</v>
      </c>
      <c r="O44" s="188">
        <v>5000</v>
      </c>
      <c r="P44" s="196"/>
      <c r="Q44" s="196"/>
      <c r="R44" s="33"/>
      <c r="S44" s="27"/>
      <c r="T44" s="27"/>
    </row>
    <row r="45" spans="1:20" ht="15.75" customHeight="1">
      <c r="A45" s="121">
        <v>323</v>
      </c>
      <c r="B45" s="102" t="s">
        <v>68</v>
      </c>
      <c r="C45" s="265">
        <f t="shared" si="5"/>
        <v>121600</v>
      </c>
      <c r="D45" s="265">
        <v>12300</v>
      </c>
      <c r="E45" s="188">
        <v>20000</v>
      </c>
      <c r="F45" s="188">
        <v>11300</v>
      </c>
      <c r="G45" s="188">
        <v>6000</v>
      </c>
      <c r="H45" s="188">
        <v>0</v>
      </c>
      <c r="I45" s="188">
        <v>5000</v>
      </c>
      <c r="J45" s="188">
        <v>65000</v>
      </c>
      <c r="K45" s="188">
        <v>2000</v>
      </c>
      <c r="L45" s="188">
        <v>0</v>
      </c>
      <c r="M45" s="188">
        <v>0</v>
      </c>
      <c r="N45" s="188">
        <v>0</v>
      </c>
      <c r="O45" s="188">
        <v>0</v>
      </c>
      <c r="P45" s="196"/>
      <c r="Q45" s="196"/>
      <c r="R45" s="33"/>
      <c r="S45" s="27"/>
      <c r="T45" s="27"/>
    </row>
    <row r="46" spans="1:20" ht="15.75" customHeight="1">
      <c r="A46" s="121">
        <v>324</v>
      </c>
      <c r="B46" s="102" t="s">
        <v>87</v>
      </c>
      <c r="C46" s="265">
        <f t="shared" si="5"/>
        <v>2283.15</v>
      </c>
      <c r="D46" s="265">
        <v>1883.15</v>
      </c>
      <c r="E46" s="188">
        <v>0</v>
      </c>
      <c r="F46" s="188">
        <v>400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v>0</v>
      </c>
      <c r="N46" s="188">
        <v>0</v>
      </c>
      <c r="O46" s="188">
        <v>0</v>
      </c>
      <c r="P46" s="196"/>
      <c r="Q46" s="196"/>
      <c r="R46" s="33"/>
      <c r="S46" s="27"/>
      <c r="T46" s="27"/>
    </row>
    <row r="47" spans="1:20" ht="15.75" customHeight="1">
      <c r="A47" s="121">
        <v>329</v>
      </c>
      <c r="B47" s="102" t="s">
        <v>13</v>
      </c>
      <c r="C47" s="265">
        <f t="shared" si="5"/>
        <v>68800</v>
      </c>
      <c r="D47" s="265">
        <v>1100</v>
      </c>
      <c r="E47" s="188">
        <v>10000</v>
      </c>
      <c r="F47" s="188">
        <v>35000</v>
      </c>
      <c r="G47" s="188">
        <v>10000</v>
      </c>
      <c r="H47" s="188">
        <v>0</v>
      </c>
      <c r="I47" s="188">
        <v>10000</v>
      </c>
      <c r="J47" s="188">
        <v>0</v>
      </c>
      <c r="K47" s="188">
        <v>2700</v>
      </c>
      <c r="L47" s="188">
        <v>0</v>
      </c>
      <c r="M47" s="188">
        <v>0</v>
      </c>
      <c r="N47" s="188">
        <v>0</v>
      </c>
      <c r="O47" s="188">
        <v>0</v>
      </c>
      <c r="P47" s="196"/>
      <c r="Q47" s="196"/>
      <c r="R47" s="33"/>
      <c r="S47" s="27"/>
      <c r="T47" s="27"/>
    </row>
    <row r="48" spans="1:20" ht="21.75" customHeight="1">
      <c r="A48" s="121">
        <v>37</v>
      </c>
      <c r="B48" s="105" t="s">
        <v>94</v>
      </c>
      <c r="C48" s="265">
        <f t="shared" si="5"/>
        <v>66000</v>
      </c>
      <c r="D48" s="266">
        <v>0</v>
      </c>
      <c r="E48" s="189">
        <v>0</v>
      </c>
      <c r="F48" s="189">
        <v>0</v>
      </c>
      <c r="G48" s="183">
        <f>G49</f>
        <v>66000</v>
      </c>
      <c r="H48" s="189">
        <v>0</v>
      </c>
      <c r="I48" s="189">
        <v>0</v>
      </c>
      <c r="J48" s="194">
        <v>0</v>
      </c>
      <c r="K48" s="195">
        <v>0</v>
      </c>
      <c r="L48" s="195">
        <v>0</v>
      </c>
      <c r="M48" s="197">
        <v>0</v>
      </c>
      <c r="N48" s="197">
        <v>0</v>
      </c>
      <c r="O48" s="197">
        <v>0</v>
      </c>
      <c r="P48" s="196"/>
      <c r="Q48" s="196"/>
      <c r="R48" s="33"/>
      <c r="S48" s="27"/>
      <c r="T48" s="27"/>
    </row>
    <row r="49" spans="1:20" ht="23.25" customHeight="1">
      <c r="A49" s="121">
        <v>372</v>
      </c>
      <c r="B49" s="105" t="s">
        <v>94</v>
      </c>
      <c r="C49" s="265">
        <f t="shared" si="5"/>
        <v>66000</v>
      </c>
      <c r="D49" s="266">
        <v>0</v>
      </c>
      <c r="E49" s="189">
        <v>0</v>
      </c>
      <c r="F49" s="189">
        <v>0</v>
      </c>
      <c r="G49" s="183">
        <v>66000</v>
      </c>
      <c r="H49" s="189">
        <v>0</v>
      </c>
      <c r="I49" s="189">
        <v>0</v>
      </c>
      <c r="J49" s="194">
        <v>0</v>
      </c>
      <c r="K49" s="195">
        <v>0</v>
      </c>
      <c r="L49" s="195">
        <v>0</v>
      </c>
      <c r="M49" s="197">
        <v>0</v>
      </c>
      <c r="N49" s="197">
        <v>0</v>
      </c>
      <c r="O49" s="197">
        <v>0</v>
      </c>
      <c r="P49" s="196"/>
      <c r="Q49" s="196"/>
      <c r="R49" s="33"/>
      <c r="S49" s="27"/>
      <c r="T49" s="27"/>
    </row>
    <row r="50" spans="1:20" ht="23.25" customHeight="1">
      <c r="A50" s="121">
        <v>41</v>
      </c>
      <c r="B50" s="105" t="s">
        <v>105</v>
      </c>
      <c r="C50" s="265">
        <f>C51</f>
        <v>8000</v>
      </c>
      <c r="D50" s="275">
        <f>D51</f>
        <v>8000</v>
      </c>
      <c r="E50" s="189"/>
      <c r="F50" s="189"/>
      <c r="G50" s="183"/>
      <c r="H50" s="189"/>
      <c r="I50" s="189"/>
      <c r="J50" s="194"/>
      <c r="K50" s="195"/>
      <c r="L50" s="195"/>
      <c r="M50" s="197"/>
      <c r="N50" s="197"/>
      <c r="O50" s="197"/>
      <c r="P50" s="196"/>
      <c r="Q50" s="196"/>
      <c r="R50" s="33"/>
      <c r="S50" s="27"/>
      <c r="T50" s="27"/>
    </row>
    <row r="51" spans="1:20" ht="23.25" customHeight="1">
      <c r="A51" s="121">
        <v>412</v>
      </c>
      <c r="B51" s="105" t="s">
        <v>104</v>
      </c>
      <c r="C51" s="265">
        <f>D51</f>
        <v>8000</v>
      </c>
      <c r="D51" s="275">
        <v>8000</v>
      </c>
      <c r="E51" s="189"/>
      <c r="F51" s="189"/>
      <c r="G51" s="183"/>
      <c r="H51" s="189"/>
      <c r="I51" s="189"/>
      <c r="J51" s="194"/>
      <c r="K51" s="195"/>
      <c r="L51" s="195"/>
      <c r="M51" s="197"/>
      <c r="N51" s="197"/>
      <c r="O51" s="197"/>
      <c r="P51" s="196"/>
      <c r="Q51" s="196"/>
      <c r="R51" s="33"/>
      <c r="S51" s="27"/>
      <c r="T51" s="27"/>
    </row>
    <row r="52" spans="1:20" ht="20.25" customHeight="1">
      <c r="A52" s="104">
        <v>42</v>
      </c>
      <c r="B52" s="105" t="s">
        <v>50</v>
      </c>
      <c r="C52" s="265">
        <f t="shared" si="5"/>
        <v>533875</v>
      </c>
      <c r="D52" s="265">
        <f aca="true" t="shared" si="7" ref="D52:I52">D53+D54</f>
        <v>25575</v>
      </c>
      <c r="E52" s="188">
        <f t="shared" si="7"/>
        <v>0</v>
      </c>
      <c r="F52" s="188">
        <f t="shared" si="7"/>
        <v>38000</v>
      </c>
      <c r="G52" s="188">
        <f t="shared" si="7"/>
        <v>449000</v>
      </c>
      <c r="H52" s="188">
        <f t="shared" si="7"/>
        <v>0</v>
      </c>
      <c r="I52" s="188">
        <f t="shared" si="7"/>
        <v>5000</v>
      </c>
      <c r="J52" s="188">
        <f>SUM(J54:J54)</f>
        <v>10000</v>
      </c>
      <c r="K52" s="184">
        <f>SUM(K53:K53)</f>
        <v>4300</v>
      </c>
      <c r="L52" s="184">
        <f>SUM(L53:L53)</f>
        <v>0</v>
      </c>
      <c r="M52" s="184">
        <f>SUM(M53:M53)</f>
        <v>0</v>
      </c>
      <c r="N52" s="184">
        <f>SUM(N53:N53)</f>
        <v>2000</v>
      </c>
      <c r="O52" s="184">
        <f>SUM(O53:O53)</f>
        <v>0</v>
      </c>
      <c r="P52" s="198"/>
      <c r="Q52" s="198"/>
      <c r="R52" s="53"/>
      <c r="S52" s="27"/>
      <c r="T52" s="27"/>
    </row>
    <row r="53" spans="1:20" ht="20.25" customHeight="1">
      <c r="A53" s="104">
        <v>422</v>
      </c>
      <c r="B53" s="105" t="s">
        <v>85</v>
      </c>
      <c r="C53" s="265">
        <f t="shared" si="5"/>
        <v>105875</v>
      </c>
      <c r="D53" s="265">
        <v>20575</v>
      </c>
      <c r="E53" s="188">
        <v>0</v>
      </c>
      <c r="F53" s="188">
        <v>32000</v>
      </c>
      <c r="G53" s="188">
        <v>44000</v>
      </c>
      <c r="H53" s="188">
        <v>0</v>
      </c>
      <c r="I53" s="188">
        <v>3000</v>
      </c>
      <c r="J53" s="189">
        <v>0</v>
      </c>
      <c r="K53" s="183">
        <v>4300</v>
      </c>
      <c r="L53" s="189">
        <v>0</v>
      </c>
      <c r="M53" s="189">
        <v>0</v>
      </c>
      <c r="N53" s="183">
        <v>2000</v>
      </c>
      <c r="O53" s="189">
        <v>0</v>
      </c>
      <c r="P53" s="198"/>
      <c r="Q53" s="198"/>
      <c r="R53" s="53"/>
      <c r="S53" s="27"/>
      <c r="T53" s="27"/>
    </row>
    <row r="54" spans="1:20" ht="15.75" customHeight="1">
      <c r="A54" s="121">
        <v>424</v>
      </c>
      <c r="B54" s="102" t="s">
        <v>86</v>
      </c>
      <c r="C54" s="265">
        <f t="shared" si="5"/>
        <v>428000</v>
      </c>
      <c r="D54" s="265">
        <v>5000</v>
      </c>
      <c r="E54" s="189">
        <v>0</v>
      </c>
      <c r="F54" s="183">
        <v>6000</v>
      </c>
      <c r="G54" s="183">
        <v>405000</v>
      </c>
      <c r="H54" s="189">
        <v>0</v>
      </c>
      <c r="I54" s="183">
        <v>2000</v>
      </c>
      <c r="J54" s="183">
        <v>10000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8"/>
      <c r="Q54" s="188"/>
      <c r="R54" s="46"/>
      <c r="S54" s="27"/>
      <c r="T54" s="27"/>
    </row>
    <row r="55" spans="1:20" ht="15.75" customHeight="1">
      <c r="A55" s="122"/>
      <c r="B55" s="111" t="s">
        <v>32</v>
      </c>
      <c r="C55" s="265">
        <f>C52+C50+C48+C42+C39</f>
        <v>1434661.64</v>
      </c>
      <c r="D55" s="265">
        <f>D52+D50+D42+D39</f>
        <v>60161.64</v>
      </c>
      <c r="E55" s="183">
        <f>E52+E42+E39</f>
        <v>98000</v>
      </c>
      <c r="F55" s="188">
        <f>F52+F42+F39</f>
        <v>575900</v>
      </c>
      <c r="G55" s="188">
        <f>G52+G48+G42+G39</f>
        <v>565600</v>
      </c>
      <c r="H55" s="188">
        <f aca="true" t="shared" si="8" ref="H55:O55">H52+H42+H39</f>
        <v>0</v>
      </c>
      <c r="I55" s="188">
        <f t="shared" si="8"/>
        <v>30000</v>
      </c>
      <c r="J55" s="188">
        <f t="shared" si="8"/>
        <v>75000</v>
      </c>
      <c r="K55" s="188">
        <f t="shared" si="8"/>
        <v>18000</v>
      </c>
      <c r="L55" s="188">
        <f t="shared" si="8"/>
        <v>0</v>
      </c>
      <c r="M55" s="188">
        <f t="shared" si="8"/>
        <v>5000</v>
      </c>
      <c r="N55" s="188">
        <f t="shared" si="8"/>
        <v>2000</v>
      </c>
      <c r="O55" s="188">
        <f t="shared" si="8"/>
        <v>5000</v>
      </c>
      <c r="P55" s="188"/>
      <c r="Q55" s="188"/>
      <c r="R55" s="46"/>
      <c r="S55" s="27"/>
      <c r="T55" s="27"/>
    </row>
    <row r="56" spans="1:20" ht="15.75" customHeight="1">
      <c r="A56" s="27"/>
      <c r="B56" s="27"/>
      <c r="C56" s="281"/>
      <c r="D56" s="191"/>
      <c r="E56" s="192"/>
      <c r="F56" s="192"/>
      <c r="G56" s="191"/>
      <c r="H56" s="191"/>
      <c r="I56" s="191"/>
      <c r="J56" s="191"/>
      <c r="K56" s="191"/>
      <c r="L56" s="192"/>
      <c r="M56" s="192"/>
      <c r="N56" s="193"/>
      <c r="O56" s="193"/>
      <c r="P56" s="193"/>
      <c r="Q56" s="193"/>
      <c r="R56" s="28"/>
      <c r="S56" s="27"/>
      <c r="T56" s="27"/>
    </row>
    <row r="57" spans="1:20" ht="15.75" customHeight="1">
      <c r="A57" s="54"/>
      <c r="B57" s="55"/>
      <c r="C57" s="282"/>
      <c r="D57" s="55"/>
      <c r="E57" s="71"/>
      <c r="F57" s="55"/>
      <c r="G57" s="55"/>
      <c r="H57" s="55"/>
      <c r="I57" s="55"/>
      <c r="J57" s="55"/>
      <c r="K57" s="55"/>
      <c r="L57" s="56"/>
      <c r="M57" s="56"/>
      <c r="N57" s="56"/>
      <c r="O57" s="56"/>
      <c r="P57" s="56"/>
      <c r="Q57" s="56"/>
      <c r="R57" s="56"/>
      <c r="S57" s="57"/>
      <c r="T57" s="58"/>
    </row>
    <row r="58" spans="1:20" ht="15.75" customHeight="1">
      <c r="A58" s="96"/>
      <c r="B58" s="60"/>
      <c r="C58" s="283"/>
      <c r="D58" s="61"/>
      <c r="E58" s="57"/>
      <c r="F58" s="57"/>
      <c r="G58" s="57"/>
      <c r="H58" s="56"/>
      <c r="I58" s="57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62"/>
    </row>
    <row r="59" spans="1:20" ht="15.75" customHeight="1">
      <c r="A59" s="54" t="s">
        <v>40</v>
      </c>
      <c r="B59" s="55"/>
      <c r="C59" s="282"/>
      <c r="D59" s="55"/>
      <c r="E59" s="71" t="s">
        <v>41</v>
      </c>
      <c r="F59" s="55"/>
      <c r="G59" s="92"/>
      <c r="H59" s="92"/>
      <c r="I59" s="92"/>
      <c r="J59" s="92"/>
      <c r="K59" s="92"/>
      <c r="L59" s="56"/>
      <c r="M59" s="80"/>
      <c r="N59" s="80"/>
      <c r="O59" s="80"/>
      <c r="P59" s="80"/>
      <c r="Q59" s="80"/>
      <c r="R59" s="80"/>
      <c r="S59" s="57"/>
      <c r="T59" s="58"/>
    </row>
    <row r="60" spans="1:20" ht="15.75" customHeight="1">
      <c r="A60" s="59"/>
      <c r="B60" s="60"/>
      <c r="C60" s="283"/>
      <c r="D60" s="61"/>
      <c r="E60" s="57"/>
      <c r="F60" s="57"/>
      <c r="G60" s="63"/>
      <c r="H60" s="63"/>
      <c r="I60" s="63"/>
      <c r="J60" s="63"/>
      <c r="K60" s="63"/>
      <c r="L60" s="64"/>
      <c r="M60" s="70"/>
      <c r="N60" s="80"/>
      <c r="O60" s="80"/>
      <c r="P60" s="80"/>
      <c r="Q60" s="80"/>
      <c r="R60" s="80"/>
      <c r="S60" s="57"/>
      <c r="T60" s="58"/>
    </row>
    <row r="61" spans="1:20" ht="33.75" customHeight="1">
      <c r="A61" s="145" t="s">
        <v>42</v>
      </c>
      <c r="B61" s="145" t="s">
        <v>20</v>
      </c>
      <c r="C61" s="288" t="s">
        <v>107</v>
      </c>
      <c r="D61" s="213" t="s">
        <v>43</v>
      </c>
      <c r="E61" s="146" t="s">
        <v>44</v>
      </c>
      <c r="F61" s="146" t="s">
        <v>45</v>
      </c>
      <c r="G61" s="119" t="s">
        <v>23</v>
      </c>
      <c r="H61" s="146" t="s">
        <v>24</v>
      </c>
      <c r="I61" s="119" t="s">
        <v>11</v>
      </c>
      <c r="J61" s="119" t="s">
        <v>88</v>
      </c>
      <c r="K61" s="119" t="s">
        <v>25</v>
      </c>
      <c r="L61" s="147" t="s">
        <v>46</v>
      </c>
      <c r="M61" s="147" t="s">
        <v>26</v>
      </c>
      <c r="N61" s="147" t="s">
        <v>61</v>
      </c>
      <c r="O61" s="147" t="s">
        <v>65</v>
      </c>
      <c r="P61" s="90"/>
      <c r="Q61" s="90"/>
      <c r="R61" s="35"/>
      <c r="S61" s="27"/>
      <c r="T61" s="27"/>
    </row>
    <row r="62" spans="1:20" ht="15.75" customHeight="1">
      <c r="A62" s="124">
        <v>32</v>
      </c>
      <c r="B62" s="125" t="s">
        <v>47</v>
      </c>
      <c r="C62" s="260">
        <f>C63+C64</f>
        <v>85000</v>
      </c>
      <c r="D62" s="199">
        <f>D63+D65</f>
        <v>50000</v>
      </c>
      <c r="E62" s="65">
        <f>SUM(E65:E65)</f>
        <v>0</v>
      </c>
      <c r="F62" s="65">
        <f>SUM(F65:F65)</f>
        <v>0</v>
      </c>
      <c r="G62" s="123">
        <f>SUM(G65:G65)</f>
        <v>0</v>
      </c>
      <c r="H62" s="65">
        <f>SUM(H65:H65)</f>
        <v>0</v>
      </c>
      <c r="I62" s="65">
        <f>SUM(I65:I65)</f>
        <v>0</v>
      </c>
      <c r="J62" s="65">
        <v>0</v>
      </c>
      <c r="K62" s="65">
        <v>0</v>
      </c>
      <c r="L62" s="65"/>
      <c r="M62" s="65"/>
      <c r="N62" s="65"/>
      <c r="O62" s="65"/>
      <c r="P62" s="65"/>
      <c r="Q62" s="65"/>
      <c r="R62" s="65"/>
      <c r="S62" s="27"/>
      <c r="T62" s="27"/>
    </row>
    <row r="63" spans="1:20" ht="15.75" customHeight="1">
      <c r="A63" s="126">
        <v>322</v>
      </c>
      <c r="B63" s="102" t="s">
        <v>81</v>
      </c>
      <c r="C63" s="260">
        <f>D63</f>
        <v>35000</v>
      </c>
      <c r="D63" s="199">
        <v>35000</v>
      </c>
      <c r="E63" s="123">
        <v>0</v>
      </c>
      <c r="F63" s="123">
        <v>0</v>
      </c>
      <c r="G63" s="199">
        <v>0</v>
      </c>
      <c r="H63" s="123">
        <v>0</v>
      </c>
      <c r="I63" s="123">
        <v>0</v>
      </c>
      <c r="J63" s="123">
        <v>0</v>
      </c>
      <c r="K63" s="123">
        <v>0</v>
      </c>
      <c r="L63" s="65"/>
      <c r="M63" s="65"/>
      <c r="N63" s="65"/>
      <c r="O63" s="65"/>
      <c r="P63" s="65"/>
      <c r="Q63" s="65"/>
      <c r="R63" s="65"/>
      <c r="S63" s="27"/>
      <c r="T63" s="27"/>
    </row>
    <row r="64" spans="1:20" ht="15.75" customHeight="1">
      <c r="A64" s="126">
        <v>322</v>
      </c>
      <c r="B64" s="102" t="s">
        <v>96</v>
      </c>
      <c r="C64" s="260">
        <v>50000</v>
      </c>
      <c r="D64" s="199">
        <v>0</v>
      </c>
      <c r="E64" s="123">
        <v>0</v>
      </c>
      <c r="F64" s="123">
        <v>0</v>
      </c>
      <c r="G64" s="199">
        <v>35000</v>
      </c>
      <c r="H64" s="123">
        <v>0</v>
      </c>
      <c r="I64" s="123">
        <v>0</v>
      </c>
      <c r="J64" s="123">
        <v>0</v>
      </c>
      <c r="K64" s="123">
        <v>0</v>
      </c>
      <c r="L64" s="65"/>
      <c r="M64" s="65"/>
      <c r="N64" s="65"/>
      <c r="O64" s="65"/>
      <c r="P64" s="65"/>
      <c r="Q64" s="65"/>
      <c r="R64" s="65"/>
      <c r="S64" s="27"/>
      <c r="T64" s="27"/>
    </row>
    <row r="65" spans="1:20" ht="15.75" customHeight="1">
      <c r="A65" s="127">
        <v>323</v>
      </c>
      <c r="B65" s="102" t="s">
        <v>68</v>
      </c>
      <c r="C65" s="260">
        <f>D65</f>
        <v>15000</v>
      </c>
      <c r="D65" s="199">
        <v>15000</v>
      </c>
      <c r="E65" s="123">
        <v>0</v>
      </c>
      <c r="F65" s="123">
        <v>0</v>
      </c>
      <c r="G65" s="123">
        <v>0</v>
      </c>
      <c r="H65" s="123">
        <v>0</v>
      </c>
      <c r="I65" s="123">
        <v>0</v>
      </c>
      <c r="J65" s="123">
        <v>0</v>
      </c>
      <c r="K65" s="123">
        <v>0</v>
      </c>
      <c r="L65" s="65"/>
      <c r="M65" s="65"/>
      <c r="N65" s="65"/>
      <c r="O65" s="65"/>
      <c r="P65" s="65"/>
      <c r="Q65" s="65"/>
      <c r="R65" s="65"/>
      <c r="S65" s="27"/>
      <c r="T65" s="27"/>
    </row>
    <row r="66" spans="1:20" ht="15.75" customHeight="1">
      <c r="A66" s="66"/>
      <c r="B66" s="67" t="s">
        <v>48</v>
      </c>
      <c r="C66" s="260">
        <f>SUM(D66:O66)</f>
        <v>85000</v>
      </c>
      <c r="D66" s="199">
        <f>D62</f>
        <v>50000</v>
      </c>
      <c r="E66" s="65">
        <f>E62</f>
        <v>0</v>
      </c>
      <c r="F66" s="65">
        <f>F62</f>
        <v>0</v>
      </c>
      <c r="G66" s="123">
        <v>35000</v>
      </c>
      <c r="H66" s="65">
        <f>H62</f>
        <v>0</v>
      </c>
      <c r="I66" s="216">
        <f>I62</f>
        <v>0</v>
      </c>
      <c r="J66" s="65">
        <v>0</v>
      </c>
      <c r="K66" s="65">
        <f>K62</f>
        <v>0</v>
      </c>
      <c r="L66" s="65"/>
      <c r="M66" s="65"/>
      <c r="N66" s="65"/>
      <c r="O66" s="65"/>
      <c r="P66" s="65"/>
      <c r="Q66" s="65"/>
      <c r="R66" s="65"/>
      <c r="S66" s="27"/>
      <c r="T66" s="27"/>
    </row>
    <row r="67" spans="1:20" ht="15.75" customHeight="1">
      <c r="A67" s="88"/>
      <c r="B67" s="87"/>
      <c r="C67" s="284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27"/>
      <c r="T67" s="27"/>
    </row>
    <row r="68" spans="1:20" ht="15.75" customHeight="1">
      <c r="A68" s="54" t="s">
        <v>40</v>
      </c>
      <c r="B68" s="55"/>
      <c r="C68" s="282"/>
      <c r="D68" s="55"/>
      <c r="E68" s="235" t="s">
        <v>70</v>
      </c>
      <c r="F68" s="236" t="s">
        <v>71</v>
      </c>
      <c r="G68" s="84"/>
      <c r="H68" s="85"/>
      <c r="I68" s="84"/>
      <c r="J68" s="84"/>
      <c r="K68" s="84"/>
      <c r="L68" s="83"/>
      <c r="M68" s="83"/>
      <c r="N68" s="83"/>
      <c r="O68" s="83"/>
      <c r="P68" s="83"/>
      <c r="Q68" s="83"/>
      <c r="R68" s="83"/>
      <c r="S68" s="27"/>
      <c r="T68" s="27"/>
    </row>
    <row r="69" spans="1:20" ht="35.25" customHeight="1">
      <c r="A69" s="145" t="s">
        <v>42</v>
      </c>
      <c r="B69" s="145" t="s">
        <v>20</v>
      </c>
      <c r="C69" s="288" t="s">
        <v>107</v>
      </c>
      <c r="D69" s="213" t="s">
        <v>43</v>
      </c>
      <c r="E69" s="146" t="s">
        <v>44</v>
      </c>
      <c r="F69" s="146" t="s">
        <v>45</v>
      </c>
      <c r="G69" s="119" t="s">
        <v>23</v>
      </c>
      <c r="H69" s="146" t="s">
        <v>24</v>
      </c>
      <c r="I69" s="119" t="s">
        <v>11</v>
      </c>
      <c r="J69" s="119" t="s">
        <v>88</v>
      </c>
      <c r="K69" s="119" t="s">
        <v>25</v>
      </c>
      <c r="L69" s="147" t="s">
        <v>46</v>
      </c>
      <c r="M69" s="147" t="s">
        <v>26</v>
      </c>
      <c r="N69" s="147" t="s">
        <v>61</v>
      </c>
      <c r="O69" s="147" t="s">
        <v>65</v>
      </c>
      <c r="P69" s="215" t="s">
        <v>91</v>
      </c>
      <c r="Q69" s="215"/>
      <c r="R69" s="35"/>
      <c r="S69" s="27"/>
      <c r="T69" s="27"/>
    </row>
    <row r="70" spans="1:20" ht="15.75" customHeight="1">
      <c r="A70" s="140">
        <v>31</v>
      </c>
      <c r="B70" s="128" t="s">
        <v>49</v>
      </c>
      <c r="C70" s="285">
        <f>C71+C72+C73</f>
        <v>379800</v>
      </c>
      <c r="D70" s="201">
        <f>D71+D72+D73</f>
        <v>200800</v>
      </c>
      <c r="E70" s="201">
        <v>0</v>
      </c>
      <c r="F70" s="201">
        <v>0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201">
        <v>0</v>
      </c>
      <c r="P70" s="201">
        <f>P71+P72+P73</f>
        <v>179000</v>
      </c>
      <c r="Q70" s="201"/>
      <c r="R70" s="65"/>
      <c r="S70" s="27"/>
      <c r="T70" s="27"/>
    </row>
    <row r="71" spans="1:20" ht="15.75" customHeight="1">
      <c r="A71" s="129">
        <v>311</v>
      </c>
      <c r="B71" s="130" t="s">
        <v>82</v>
      </c>
      <c r="C71" s="285">
        <f>SUM(D71:P71)</f>
        <v>299000</v>
      </c>
      <c r="D71" s="201">
        <v>145000</v>
      </c>
      <c r="E71" s="201">
        <v>0</v>
      </c>
      <c r="F71" s="201">
        <v>0</v>
      </c>
      <c r="G71" s="201">
        <v>0</v>
      </c>
      <c r="H71" s="201">
        <v>0</v>
      </c>
      <c r="I71" s="201">
        <v>0</v>
      </c>
      <c r="J71" s="201">
        <v>0</v>
      </c>
      <c r="K71" s="201">
        <v>0</v>
      </c>
      <c r="L71" s="201">
        <v>0</v>
      </c>
      <c r="M71" s="201">
        <v>0</v>
      </c>
      <c r="N71" s="201">
        <v>0</v>
      </c>
      <c r="O71" s="201">
        <v>0</v>
      </c>
      <c r="P71" s="201">
        <v>154000</v>
      </c>
      <c r="Q71" s="201"/>
      <c r="R71" s="65"/>
      <c r="S71" s="27"/>
      <c r="T71" s="27"/>
    </row>
    <row r="72" spans="1:18" ht="15.75" customHeight="1">
      <c r="A72" s="121">
        <v>313</v>
      </c>
      <c r="B72" s="132" t="s">
        <v>83</v>
      </c>
      <c r="C72" s="285">
        <f>SUM(D72:P72)</f>
        <v>48800</v>
      </c>
      <c r="D72" s="201">
        <v>23800</v>
      </c>
      <c r="E72" s="201">
        <v>0</v>
      </c>
      <c r="F72" s="201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25000</v>
      </c>
      <c r="Q72" s="201"/>
      <c r="R72" s="65"/>
    </row>
    <row r="73" spans="1:18" ht="15.75" customHeight="1">
      <c r="A73" s="143">
        <v>312</v>
      </c>
      <c r="B73" s="99" t="s">
        <v>12</v>
      </c>
      <c r="C73" s="285">
        <f>SUM(D73:P73)</f>
        <v>32000</v>
      </c>
      <c r="D73" s="224">
        <v>32000</v>
      </c>
      <c r="E73" s="202">
        <v>0</v>
      </c>
      <c r="F73" s="202">
        <v>0</v>
      </c>
      <c r="G73" s="202">
        <v>0</v>
      </c>
      <c r="H73" s="202">
        <v>0</v>
      </c>
      <c r="I73" s="202">
        <v>0</v>
      </c>
      <c r="J73" s="202">
        <v>0</v>
      </c>
      <c r="K73" s="202">
        <v>0</v>
      </c>
      <c r="L73" s="202">
        <v>0</v>
      </c>
      <c r="M73" s="202">
        <v>0</v>
      </c>
      <c r="N73" s="202">
        <v>0</v>
      </c>
      <c r="O73" s="202">
        <v>0</v>
      </c>
      <c r="P73" s="202">
        <v>0</v>
      </c>
      <c r="Q73" s="202"/>
      <c r="R73" s="65"/>
    </row>
    <row r="74" spans="1:18" ht="15.75" customHeight="1">
      <c r="A74" s="141">
        <v>32</v>
      </c>
      <c r="B74" s="137" t="s">
        <v>47</v>
      </c>
      <c r="C74" s="285">
        <f>C75+C76</f>
        <v>17000</v>
      </c>
      <c r="D74" s="199">
        <v>5500</v>
      </c>
      <c r="E74" s="202">
        <v>0</v>
      </c>
      <c r="F74" s="202">
        <f>F75+F76</f>
        <v>0</v>
      </c>
      <c r="G74" s="202">
        <f>G75+G76</f>
        <v>0</v>
      </c>
      <c r="H74" s="202">
        <v>0</v>
      </c>
      <c r="I74" s="202">
        <v>0</v>
      </c>
      <c r="J74" s="202">
        <v>0</v>
      </c>
      <c r="K74" s="202">
        <v>0</v>
      </c>
      <c r="L74" s="202">
        <f>L75+L76</f>
        <v>0</v>
      </c>
      <c r="M74" s="202">
        <f>M75+M76</f>
        <v>0</v>
      </c>
      <c r="N74" s="202">
        <f>N75+N76</f>
        <v>0</v>
      </c>
      <c r="O74" s="202">
        <f>O75+O76</f>
        <v>0</v>
      </c>
      <c r="P74" s="202">
        <v>11500</v>
      </c>
      <c r="Q74" s="202"/>
      <c r="R74" s="65"/>
    </row>
    <row r="75" spans="1:18" ht="15.75" customHeight="1">
      <c r="A75" s="133">
        <v>321</v>
      </c>
      <c r="B75" s="130" t="s">
        <v>67</v>
      </c>
      <c r="C75" s="285">
        <f>SUM(D75:P75)</f>
        <v>17000</v>
      </c>
      <c r="D75" s="202">
        <v>5500</v>
      </c>
      <c r="E75" s="202">
        <v>0</v>
      </c>
      <c r="F75" s="202">
        <v>0</v>
      </c>
      <c r="G75" s="202">
        <v>0</v>
      </c>
      <c r="H75" s="202">
        <v>0</v>
      </c>
      <c r="I75" s="202">
        <v>0</v>
      </c>
      <c r="J75" s="202">
        <v>0</v>
      </c>
      <c r="K75" s="202">
        <v>0</v>
      </c>
      <c r="L75" s="202">
        <v>0</v>
      </c>
      <c r="M75" s="202">
        <v>0</v>
      </c>
      <c r="N75" s="202">
        <v>0</v>
      </c>
      <c r="O75" s="202">
        <v>0</v>
      </c>
      <c r="P75" s="202">
        <v>11500</v>
      </c>
      <c r="Q75" s="202"/>
      <c r="R75" s="65"/>
    </row>
    <row r="76" spans="1:18" ht="19.5" customHeight="1">
      <c r="A76" s="138">
        <v>323</v>
      </c>
      <c r="B76" s="130" t="s">
        <v>68</v>
      </c>
      <c r="C76" s="285">
        <f>SUM(D76:P76)</f>
        <v>0</v>
      </c>
      <c r="D76" s="202">
        <v>0</v>
      </c>
      <c r="E76" s="202">
        <v>0</v>
      </c>
      <c r="F76" s="202">
        <v>0</v>
      </c>
      <c r="G76" s="202">
        <v>0</v>
      </c>
      <c r="H76" s="202">
        <v>0</v>
      </c>
      <c r="I76" s="202">
        <v>0</v>
      </c>
      <c r="J76" s="202">
        <v>0</v>
      </c>
      <c r="K76" s="202">
        <v>0</v>
      </c>
      <c r="L76" s="202">
        <v>0</v>
      </c>
      <c r="M76" s="202">
        <v>0</v>
      </c>
      <c r="N76" s="202">
        <v>0</v>
      </c>
      <c r="O76" s="202">
        <v>0</v>
      </c>
      <c r="P76" s="202">
        <v>0</v>
      </c>
      <c r="Q76" s="202"/>
      <c r="R76" s="65"/>
    </row>
    <row r="77" spans="1:18" ht="19.5" customHeight="1">
      <c r="A77" s="135"/>
      <c r="B77" s="139" t="s">
        <v>32</v>
      </c>
      <c r="C77" s="285">
        <f aca="true" t="shared" si="9" ref="C77:P77">C70+C74</f>
        <v>396800</v>
      </c>
      <c r="D77" s="214">
        <f t="shared" si="9"/>
        <v>206300</v>
      </c>
      <c r="E77" s="201">
        <f t="shared" si="9"/>
        <v>0</v>
      </c>
      <c r="F77" s="201">
        <f t="shared" si="9"/>
        <v>0</v>
      </c>
      <c r="G77" s="201">
        <f t="shared" si="9"/>
        <v>0</v>
      </c>
      <c r="H77" s="201">
        <f t="shared" si="9"/>
        <v>0</v>
      </c>
      <c r="I77" s="201">
        <f t="shared" si="9"/>
        <v>0</v>
      </c>
      <c r="J77" s="201">
        <f t="shared" si="9"/>
        <v>0</v>
      </c>
      <c r="K77" s="201">
        <f t="shared" si="9"/>
        <v>0</v>
      </c>
      <c r="L77" s="201">
        <f t="shared" si="9"/>
        <v>0</v>
      </c>
      <c r="M77" s="201">
        <f t="shared" si="9"/>
        <v>0</v>
      </c>
      <c r="N77" s="201">
        <f t="shared" si="9"/>
        <v>0</v>
      </c>
      <c r="O77" s="201">
        <f t="shared" si="9"/>
        <v>0</v>
      </c>
      <c r="P77" s="214">
        <f t="shared" si="9"/>
        <v>190500</v>
      </c>
      <c r="Q77" s="214"/>
      <c r="R77" s="65"/>
    </row>
    <row r="78" spans="1:18" ht="19.5" customHeight="1">
      <c r="A78" s="97"/>
      <c r="B78" s="93"/>
      <c r="C78" s="286"/>
      <c r="D78" s="81"/>
      <c r="E78" s="81"/>
      <c r="F78" s="82"/>
      <c r="G78" s="81"/>
      <c r="H78" s="81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ht="19.5" customHeight="1">
      <c r="A79" s="72" t="s">
        <v>66</v>
      </c>
      <c r="B79" s="55"/>
      <c r="C79" s="287" t="s">
        <v>69</v>
      </c>
      <c r="D79" s="55"/>
      <c r="E79" s="86"/>
      <c r="F79" s="95" t="s">
        <v>73</v>
      </c>
      <c r="G79" s="81"/>
      <c r="H79" s="81"/>
      <c r="I79" s="94"/>
      <c r="J79" s="81"/>
      <c r="K79" s="81"/>
      <c r="L79" s="81"/>
      <c r="M79" s="81"/>
      <c r="N79" s="81"/>
      <c r="O79" s="81"/>
      <c r="P79" s="81"/>
      <c r="Q79" s="81"/>
      <c r="R79" s="81"/>
    </row>
    <row r="80" spans="1:18" ht="37.5" customHeight="1">
      <c r="A80" s="145" t="s">
        <v>42</v>
      </c>
      <c r="B80" s="145" t="s">
        <v>20</v>
      </c>
      <c r="C80" s="288" t="s">
        <v>107</v>
      </c>
      <c r="D80" s="146" t="s">
        <v>43</v>
      </c>
      <c r="E80" s="146" t="s">
        <v>44</v>
      </c>
      <c r="F80" s="146" t="s">
        <v>45</v>
      </c>
      <c r="G80" s="119" t="s">
        <v>23</v>
      </c>
      <c r="H80" s="146" t="s">
        <v>24</v>
      </c>
      <c r="I80" s="119" t="s">
        <v>11</v>
      </c>
      <c r="J80" s="119" t="s">
        <v>88</v>
      </c>
      <c r="K80" s="119" t="s">
        <v>25</v>
      </c>
      <c r="L80" s="147" t="s">
        <v>46</v>
      </c>
      <c r="M80" s="147" t="s">
        <v>26</v>
      </c>
      <c r="N80" s="147" t="s">
        <v>61</v>
      </c>
      <c r="O80" s="147" t="s">
        <v>65</v>
      </c>
      <c r="P80" s="148" t="s">
        <v>74</v>
      </c>
      <c r="Q80" s="148"/>
      <c r="R80" s="147" t="s">
        <v>72</v>
      </c>
    </row>
    <row r="81" spans="1:18" ht="19.5" customHeight="1">
      <c r="A81" s="142">
        <v>31</v>
      </c>
      <c r="B81" s="112" t="s">
        <v>49</v>
      </c>
      <c r="C81" s="289">
        <f aca="true" t="shared" si="10" ref="C81:R81">C82+C83</f>
        <v>19350</v>
      </c>
      <c r="D81" s="203">
        <f t="shared" si="10"/>
        <v>0</v>
      </c>
      <c r="E81" s="203">
        <f t="shared" si="10"/>
        <v>0</v>
      </c>
      <c r="F81" s="203">
        <f t="shared" si="10"/>
        <v>0</v>
      </c>
      <c r="G81" s="203">
        <f t="shared" si="10"/>
        <v>0</v>
      </c>
      <c r="H81" s="203">
        <f t="shared" si="10"/>
        <v>0</v>
      </c>
      <c r="I81" s="203">
        <f t="shared" si="10"/>
        <v>0</v>
      </c>
      <c r="J81" s="203">
        <f t="shared" si="10"/>
        <v>0</v>
      </c>
      <c r="K81" s="203">
        <f t="shared" si="10"/>
        <v>0</v>
      </c>
      <c r="L81" s="203">
        <f t="shared" si="10"/>
        <v>0</v>
      </c>
      <c r="M81" s="203">
        <f t="shared" si="10"/>
        <v>0</v>
      </c>
      <c r="N81" s="203">
        <f t="shared" si="10"/>
        <v>0</v>
      </c>
      <c r="O81" s="203">
        <f t="shared" si="10"/>
        <v>0</v>
      </c>
      <c r="P81" s="203">
        <f t="shared" si="10"/>
        <v>0</v>
      </c>
      <c r="Q81" s="203"/>
      <c r="R81" s="203">
        <f t="shared" si="10"/>
        <v>19350</v>
      </c>
    </row>
    <row r="82" spans="1:18" ht="19.5" customHeight="1">
      <c r="A82" s="142">
        <v>311</v>
      </c>
      <c r="B82" s="130" t="s">
        <v>82</v>
      </c>
      <c r="C82" s="289">
        <v>16610</v>
      </c>
      <c r="D82" s="203">
        <v>0</v>
      </c>
      <c r="E82" s="203">
        <v>0</v>
      </c>
      <c r="F82" s="203">
        <v>0</v>
      </c>
      <c r="G82" s="203">
        <v>0</v>
      </c>
      <c r="H82" s="203">
        <v>0</v>
      </c>
      <c r="I82" s="203">
        <v>0</v>
      </c>
      <c r="J82" s="203">
        <v>0</v>
      </c>
      <c r="K82" s="203">
        <v>0</v>
      </c>
      <c r="L82" s="203">
        <v>0</v>
      </c>
      <c r="M82" s="203">
        <v>0</v>
      </c>
      <c r="N82" s="203">
        <v>0</v>
      </c>
      <c r="O82" s="203">
        <v>0</v>
      </c>
      <c r="P82" s="203">
        <v>0</v>
      </c>
      <c r="Q82" s="203"/>
      <c r="R82" s="203">
        <v>16610</v>
      </c>
    </row>
    <row r="83" spans="1:18" ht="19.5" customHeight="1">
      <c r="A83" s="142">
        <v>313</v>
      </c>
      <c r="B83" s="132" t="s">
        <v>83</v>
      </c>
      <c r="C83" s="289">
        <v>2740</v>
      </c>
      <c r="D83" s="203">
        <v>0</v>
      </c>
      <c r="E83" s="203">
        <v>0</v>
      </c>
      <c r="F83" s="203">
        <v>0</v>
      </c>
      <c r="G83" s="203">
        <v>0</v>
      </c>
      <c r="H83" s="203">
        <v>0</v>
      </c>
      <c r="I83" s="203">
        <v>0</v>
      </c>
      <c r="J83" s="203">
        <v>0</v>
      </c>
      <c r="K83" s="203">
        <v>0</v>
      </c>
      <c r="L83" s="203">
        <v>0</v>
      </c>
      <c r="M83" s="203">
        <v>0</v>
      </c>
      <c r="N83" s="203">
        <v>0</v>
      </c>
      <c r="O83" s="203">
        <v>0</v>
      </c>
      <c r="P83" s="203">
        <v>0</v>
      </c>
      <c r="Q83" s="203"/>
      <c r="R83" s="203">
        <v>2740</v>
      </c>
    </row>
    <row r="84" spans="1:18" ht="19.5" customHeight="1">
      <c r="A84" s="136">
        <v>32</v>
      </c>
      <c r="B84" s="106" t="s">
        <v>47</v>
      </c>
      <c r="C84" s="260">
        <f aca="true" t="shared" si="11" ref="C84:R84">C85+C86+C87</f>
        <v>4200</v>
      </c>
      <c r="D84" s="199">
        <f t="shared" si="11"/>
        <v>0</v>
      </c>
      <c r="E84" s="199">
        <f t="shared" si="11"/>
        <v>0</v>
      </c>
      <c r="F84" s="199">
        <f t="shared" si="11"/>
        <v>0</v>
      </c>
      <c r="G84" s="199">
        <f t="shared" si="11"/>
        <v>0</v>
      </c>
      <c r="H84" s="199">
        <f t="shared" si="11"/>
        <v>0</v>
      </c>
      <c r="I84" s="199">
        <f t="shared" si="11"/>
        <v>0</v>
      </c>
      <c r="J84" s="199">
        <f t="shared" si="11"/>
        <v>0</v>
      </c>
      <c r="K84" s="199">
        <f t="shared" si="11"/>
        <v>0</v>
      </c>
      <c r="L84" s="199">
        <f t="shared" si="11"/>
        <v>0</v>
      </c>
      <c r="M84" s="199">
        <f t="shared" si="11"/>
        <v>0</v>
      </c>
      <c r="N84" s="199">
        <f t="shared" si="11"/>
        <v>0</v>
      </c>
      <c r="O84" s="199">
        <f t="shared" si="11"/>
        <v>0</v>
      </c>
      <c r="P84" s="199">
        <f t="shared" si="11"/>
        <v>0</v>
      </c>
      <c r="Q84" s="199"/>
      <c r="R84" s="199">
        <f t="shared" si="11"/>
        <v>4200</v>
      </c>
    </row>
    <row r="85" spans="1:18" ht="21.75" customHeight="1">
      <c r="A85" s="143">
        <v>321</v>
      </c>
      <c r="B85" s="99" t="s">
        <v>67</v>
      </c>
      <c r="C85" s="260">
        <v>0</v>
      </c>
      <c r="D85" s="202">
        <v>0</v>
      </c>
      <c r="E85" s="200">
        <v>0</v>
      </c>
      <c r="F85" s="202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200">
        <v>0</v>
      </c>
      <c r="M85" s="200">
        <v>0</v>
      </c>
      <c r="N85" s="200">
        <v>0</v>
      </c>
      <c r="O85" s="200">
        <v>0</v>
      </c>
      <c r="P85" s="200">
        <v>0</v>
      </c>
      <c r="Q85" s="200"/>
      <c r="R85" s="200">
        <v>0</v>
      </c>
    </row>
    <row r="86" spans="1:18" ht="15">
      <c r="A86" s="144">
        <v>323</v>
      </c>
      <c r="B86" s="99" t="s">
        <v>68</v>
      </c>
      <c r="C86" s="260">
        <v>1000</v>
      </c>
      <c r="D86" s="200">
        <v>0</v>
      </c>
      <c r="E86" s="200">
        <v>0</v>
      </c>
      <c r="F86" s="202">
        <v>0</v>
      </c>
      <c r="G86" s="202">
        <v>0</v>
      </c>
      <c r="H86" s="202">
        <v>0</v>
      </c>
      <c r="I86" s="202">
        <v>0</v>
      </c>
      <c r="J86" s="202">
        <v>0</v>
      </c>
      <c r="K86" s="202">
        <v>0</v>
      </c>
      <c r="L86" s="202">
        <v>0</v>
      </c>
      <c r="M86" s="202">
        <v>0</v>
      </c>
      <c r="N86" s="202">
        <v>0</v>
      </c>
      <c r="O86" s="202">
        <v>0</v>
      </c>
      <c r="P86" s="202">
        <v>0</v>
      </c>
      <c r="Q86" s="202"/>
      <c r="R86" s="200">
        <v>1000</v>
      </c>
    </row>
    <row r="87" spans="1:18" ht="15">
      <c r="A87" s="144">
        <v>329</v>
      </c>
      <c r="B87" s="237" t="s">
        <v>13</v>
      </c>
      <c r="C87" s="289">
        <v>3200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/>
      <c r="R87" s="204">
        <v>3200</v>
      </c>
    </row>
    <row r="88" spans="1:18" ht="25.5">
      <c r="A88" s="144">
        <v>42</v>
      </c>
      <c r="B88" s="105" t="s">
        <v>50</v>
      </c>
      <c r="C88" s="290">
        <f>C89</f>
        <v>12300</v>
      </c>
      <c r="D88" s="206">
        <f aca="true" t="shared" si="12" ref="D88:R88">D89</f>
        <v>0</v>
      </c>
      <c r="E88" s="206">
        <f t="shared" si="12"/>
        <v>0</v>
      </c>
      <c r="F88" s="206">
        <f t="shared" si="12"/>
        <v>0</v>
      </c>
      <c r="G88" s="206">
        <f t="shared" si="12"/>
        <v>0</v>
      </c>
      <c r="H88" s="206">
        <f t="shared" si="12"/>
        <v>0</v>
      </c>
      <c r="I88" s="206">
        <f t="shared" si="12"/>
        <v>0</v>
      </c>
      <c r="J88" s="206">
        <f t="shared" si="12"/>
        <v>0</v>
      </c>
      <c r="K88" s="206">
        <f t="shared" si="12"/>
        <v>0</v>
      </c>
      <c r="L88" s="206">
        <f t="shared" si="12"/>
        <v>0</v>
      </c>
      <c r="M88" s="206">
        <f t="shared" si="12"/>
        <v>0</v>
      </c>
      <c r="N88" s="206">
        <f t="shared" si="12"/>
        <v>0</v>
      </c>
      <c r="O88" s="206">
        <f t="shared" si="12"/>
        <v>0</v>
      </c>
      <c r="P88" s="206">
        <f t="shared" si="12"/>
        <v>0</v>
      </c>
      <c r="Q88" s="206"/>
      <c r="R88" s="206">
        <f t="shared" si="12"/>
        <v>12300</v>
      </c>
    </row>
    <row r="89" spans="1:18" ht="15">
      <c r="A89" s="144">
        <v>422</v>
      </c>
      <c r="B89" s="105" t="s">
        <v>85</v>
      </c>
      <c r="C89" s="290">
        <v>12300</v>
      </c>
      <c r="D89" s="206">
        <v>0</v>
      </c>
      <c r="E89" s="206">
        <v>0</v>
      </c>
      <c r="F89" s="206">
        <v>0</v>
      </c>
      <c r="G89" s="206">
        <v>0</v>
      </c>
      <c r="H89" s="206">
        <v>0</v>
      </c>
      <c r="I89" s="206">
        <v>0</v>
      </c>
      <c r="J89" s="206">
        <v>0</v>
      </c>
      <c r="K89" s="206">
        <v>0</v>
      </c>
      <c r="L89" s="206">
        <v>0</v>
      </c>
      <c r="M89" s="206">
        <v>0</v>
      </c>
      <c r="N89" s="206">
        <v>0</v>
      </c>
      <c r="O89" s="206">
        <v>0</v>
      </c>
      <c r="P89" s="206">
        <v>0</v>
      </c>
      <c r="Q89" s="206"/>
      <c r="R89" s="204">
        <v>12300</v>
      </c>
    </row>
    <row r="90" spans="1:18" ht="15">
      <c r="A90" s="135"/>
      <c r="B90" s="111" t="s">
        <v>32</v>
      </c>
      <c r="C90" s="290">
        <f aca="true" t="shared" si="13" ref="C90:P90">C81+C84+C88</f>
        <v>35850</v>
      </c>
      <c r="D90" s="205">
        <f t="shared" si="13"/>
        <v>0</v>
      </c>
      <c r="E90" s="205">
        <f t="shared" si="13"/>
        <v>0</v>
      </c>
      <c r="F90" s="205">
        <f t="shared" si="13"/>
        <v>0</v>
      </c>
      <c r="G90" s="205">
        <f t="shared" si="13"/>
        <v>0</v>
      </c>
      <c r="H90" s="205">
        <f t="shared" si="13"/>
        <v>0</v>
      </c>
      <c r="I90" s="205">
        <f t="shared" si="13"/>
        <v>0</v>
      </c>
      <c r="J90" s="205">
        <f t="shared" si="13"/>
        <v>0</v>
      </c>
      <c r="K90" s="205">
        <f t="shared" si="13"/>
        <v>0</v>
      </c>
      <c r="L90" s="205">
        <f t="shared" si="13"/>
        <v>0</v>
      </c>
      <c r="M90" s="205">
        <f t="shared" si="13"/>
        <v>0</v>
      </c>
      <c r="N90" s="205">
        <f t="shared" si="13"/>
        <v>0</v>
      </c>
      <c r="O90" s="205">
        <f t="shared" si="13"/>
        <v>0</v>
      </c>
      <c r="P90" s="205">
        <f t="shared" si="13"/>
        <v>0</v>
      </c>
      <c r="Q90" s="205"/>
      <c r="R90" s="207">
        <f>R81+R88+R84</f>
        <v>35850</v>
      </c>
    </row>
    <row r="91" spans="1:18" ht="28.5" customHeight="1">
      <c r="A91" s="135"/>
      <c r="B91" s="110"/>
      <c r="C91" s="291" t="s">
        <v>90</v>
      </c>
      <c r="D91" s="194" t="s">
        <v>10</v>
      </c>
      <c r="E91" s="208" t="s">
        <v>44</v>
      </c>
      <c r="F91" s="194" t="s">
        <v>22</v>
      </c>
      <c r="G91" s="194" t="s">
        <v>23</v>
      </c>
      <c r="H91" s="208" t="s">
        <v>24</v>
      </c>
      <c r="I91" s="194" t="s">
        <v>11</v>
      </c>
      <c r="J91" s="194" t="s">
        <v>88</v>
      </c>
      <c r="K91" s="194" t="s">
        <v>25</v>
      </c>
      <c r="L91" s="209" t="s">
        <v>46</v>
      </c>
      <c r="M91" s="209" t="s">
        <v>26</v>
      </c>
      <c r="N91" s="209" t="s">
        <v>62</v>
      </c>
      <c r="O91" s="209" t="s">
        <v>65</v>
      </c>
      <c r="P91" s="209"/>
      <c r="Q91" s="209"/>
      <c r="R91" s="147" t="s">
        <v>72</v>
      </c>
    </row>
    <row r="92" spans="1:18" ht="14.25">
      <c r="A92" s="142"/>
      <c r="B92" s="233" t="s">
        <v>106</v>
      </c>
      <c r="C92" s="260">
        <f>C11+C32+C55+C66+C77+C90</f>
        <v>3865011.6399999997</v>
      </c>
      <c r="D92" s="260">
        <f>D11+D32+D55+D66+D77</f>
        <v>671461.64</v>
      </c>
      <c r="E92" s="199">
        <f>E11+E32+E66</f>
        <v>741500</v>
      </c>
      <c r="F92" s="199">
        <f>F11+F32+F55+F66+F77</f>
        <v>1034700</v>
      </c>
      <c r="G92" s="199">
        <f>G11+G32+G55+G66+G77</f>
        <v>600600</v>
      </c>
      <c r="H92" s="199">
        <f>H11+H32+H55+H66</f>
        <v>332400</v>
      </c>
      <c r="I92" s="199">
        <f>I11+I32+I55+I66+I77</f>
        <v>30000</v>
      </c>
      <c r="J92" s="199">
        <f>J11+J32+J55+J66+I77</f>
        <v>75000</v>
      </c>
      <c r="K92" s="199">
        <f>K11+K32+K55+K66+K77</f>
        <v>18000</v>
      </c>
      <c r="L92" s="199">
        <f>E55</f>
        <v>98000</v>
      </c>
      <c r="M92" s="199">
        <f>M11+M32+M55+M66+M77</f>
        <v>5000</v>
      </c>
      <c r="N92" s="199">
        <f>N11+N32+N55+N66+N77</f>
        <v>2000</v>
      </c>
      <c r="O92" s="199">
        <f>O11+O32+O55+O66+O77</f>
        <v>30000</v>
      </c>
      <c r="P92" s="199">
        <f>P11+P32+P55+P66+P77</f>
        <v>190500</v>
      </c>
      <c r="Q92" s="199"/>
      <c r="R92" s="199">
        <f>R90</f>
        <v>35850</v>
      </c>
    </row>
    <row r="93" spans="1:6" ht="12.75">
      <c r="A93" s="89"/>
      <c r="B93" s="78"/>
      <c r="C93" s="292"/>
      <c r="D93" s="73"/>
      <c r="E93" s="73"/>
      <c r="F93" s="73"/>
    </row>
    <row r="94" spans="1:17" ht="18.75">
      <c r="A94" s="238" t="s">
        <v>97</v>
      </c>
      <c r="B94" s="76"/>
      <c r="C94" s="293"/>
      <c r="D94" s="239"/>
      <c r="E94" s="240"/>
      <c r="F94" s="240"/>
      <c r="G94" s="241"/>
      <c r="H94" s="241"/>
      <c r="I94" s="241"/>
      <c r="J94" s="241"/>
      <c r="K94" s="240"/>
      <c r="L94" s="240"/>
      <c r="M94" s="242"/>
      <c r="N94" s="242"/>
      <c r="O94" s="242"/>
      <c r="P94" s="242"/>
      <c r="Q94" s="242"/>
    </row>
    <row r="95" spans="1:18" ht="42.75">
      <c r="A95" s="243" t="s">
        <v>42</v>
      </c>
      <c r="B95" s="243" t="s">
        <v>20</v>
      </c>
      <c r="C95" s="288" t="s">
        <v>107</v>
      </c>
      <c r="D95" s="244"/>
      <c r="E95" s="244"/>
      <c r="F95" s="244"/>
      <c r="G95" s="244"/>
      <c r="H95" s="244"/>
      <c r="I95" s="244"/>
      <c r="J95" s="244"/>
      <c r="K95" s="245"/>
      <c r="L95" s="244"/>
      <c r="M95" s="246"/>
      <c r="N95" s="246"/>
      <c r="O95" s="247"/>
      <c r="P95" s="247"/>
      <c r="Q95" s="244" t="s">
        <v>98</v>
      </c>
      <c r="R95" s="91"/>
    </row>
    <row r="96" spans="1:18" ht="14.25">
      <c r="A96" s="248">
        <v>3</v>
      </c>
      <c r="B96" s="249" t="s">
        <v>99</v>
      </c>
      <c r="C96" s="294">
        <f>C97+C101</f>
        <v>6947000</v>
      </c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>
        <f>Q97+Q101</f>
        <v>6947000</v>
      </c>
      <c r="R96" s="91"/>
    </row>
    <row r="97" spans="1:18" ht="14.25">
      <c r="A97" s="251">
        <v>31</v>
      </c>
      <c r="B97" s="112" t="s">
        <v>49</v>
      </c>
      <c r="C97" s="294">
        <f>Q97</f>
        <v>6750000</v>
      </c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>
        <f>SUM(Q98:Q100)</f>
        <v>6750000</v>
      </c>
      <c r="R97" s="91"/>
    </row>
    <row r="98" spans="1:18" ht="18.75">
      <c r="A98" s="251">
        <v>311</v>
      </c>
      <c r="B98" s="99" t="s">
        <v>82</v>
      </c>
      <c r="C98" s="294">
        <v>5570000</v>
      </c>
      <c r="D98" s="250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52"/>
      <c r="P98" s="252"/>
      <c r="Q98" s="250">
        <v>5570000</v>
      </c>
      <c r="R98" s="91"/>
    </row>
    <row r="99" spans="1:18" ht="18.75">
      <c r="A99" s="251">
        <v>312</v>
      </c>
      <c r="B99" s="99" t="s">
        <v>12</v>
      </c>
      <c r="C99" s="294">
        <f>Q99</f>
        <v>260000</v>
      </c>
      <c r="D99" s="250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52"/>
      <c r="P99" s="252"/>
      <c r="Q99" s="250">
        <v>260000</v>
      </c>
      <c r="R99" s="91"/>
    </row>
    <row r="100" spans="1:18" ht="18.75">
      <c r="A100" s="251">
        <v>313</v>
      </c>
      <c r="B100" s="103" t="s">
        <v>83</v>
      </c>
      <c r="C100" s="294">
        <f>Q100</f>
        <v>920000</v>
      </c>
      <c r="D100" s="250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52"/>
      <c r="P100" s="252"/>
      <c r="Q100" s="250">
        <v>920000</v>
      </c>
      <c r="R100" s="91"/>
    </row>
    <row r="101" spans="1:18" ht="14.25">
      <c r="A101" s="251">
        <v>32</v>
      </c>
      <c r="B101" s="106" t="s">
        <v>47</v>
      </c>
      <c r="C101" s="294">
        <f>Q102+Q103</f>
        <v>197000</v>
      </c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>
        <f>Q102+Q103</f>
        <v>197000</v>
      </c>
      <c r="R101" s="91"/>
    </row>
    <row r="102" spans="1:18" ht="18.75">
      <c r="A102" s="251">
        <v>321</v>
      </c>
      <c r="B102" s="99" t="s">
        <v>67</v>
      </c>
      <c r="C102" s="294">
        <f>Q102</f>
        <v>160000</v>
      </c>
      <c r="D102" s="250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52"/>
      <c r="P102" s="252"/>
      <c r="Q102" s="250">
        <v>160000</v>
      </c>
      <c r="R102" s="91"/>
    </row>
    <row r="103" spans="1:18" ht="18.75">
      <c r="A103" s="251">
        <v>329</v>
      </c>
      <c r="B103" s="102" t="s">
        <v>13</v>
      </c>
      <c r="C103" s="294">
        <f>Q103</f>
        <v>37000</v>
      </c>
      <c r="D103" s="250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52"/>
      <c r="P103" s="252"/>
      <c r="Q103" s="250">
        <v>37000</v>
      </c>
      <c r="R103" s="91"/>
    </row>
    <row r="104" spans="1:17" ht="15">
      <c r="A104" s="253"/>
      <c r="B104" s="254"/>
      <c r="C104" s="295"/>
      <c r="D104" s="255"/>
      <c r="E104" s="256"/>
      <c r="F104" s="257"/>
      <c r="G104" s="257"/>
      <c r="H104" s="257"/>
      <c r="I104" s="257"/>
      <c r="J104" s="257"/>
      <c r="K104" s="256"/>
      <c r="L104" s="257"/>
      <c r="M104" s="56"/>
      <c r="N104" s="56"/>
      <c r="O104" s="258"/>
      <c r="P104" s="258"/>
      <c r="Q104" s="258"/>
    </row>
    <row r="105" spans="1:18" ht="71.25">
      <c r="A105" s="243" t="s">
        <v>42</v>
      </c>
      <c r="B105" s="243" t="s">
        <v>20</v>
      </c>
      <c r="C105" s="288" t="s">
        <v>107</v>
      </c>
      <c r="D105" s="194" t="s">
        <v>10</v>
      </c>
      <c r="E105" s="208" t="s">
        <v>44</v>
      </c>
      <c r="F105" s="194" t="s">
        <v>22</v>
      </c>
      <c r="G105" s="194" t="s">
        <v>23</v>
      </c>
      <c r="H105" s="208" t="s">
        <v>24</v>
      </c>
      <c r="I105" s="194" t="s">
        <v>11</v>
      </c>
      <c r="J105" s="194" t="s">
        <v>88</v>
      </c>
      <c r="K105" s="194" t="s">
        <v>25</v>
      </c>
      <c r="L105" s="209" t="s">
        <v>46</v>
      </c>
      <c r="M105" s="209" t="s">
        <v>26</v>
      </c>
      <c r="N105" s="209" t="s">
        <v>62</v>
      </c>
      <c r="O105" s="209" t="s">
        <v>65</v>
      </c>
      <c r="P105" s="268" t="s">
        <v>74</v>
      </c>
      <c r="Q105" s="244" t="s">
        <v>98</v>
      </c>
      <c r="R105" s="147" t="s">
        <v>72</v>
      </c>
    </row>
    <row r="106" spans="1:18" ht="15.75" thickBot="1">
      <c r="A106" s="259"/>
      <c r="B106" s="274" t="s">
        <v>110</v>
      </c>
      <c r="C106" s="270">
        <f aca="true" t="shared" si="14" ref="C106:R106">C92+C96</f>
        <v>10812011.64</v>
      </c>
      <c r="D106" s="271">
        <f t="shared" si="14"/>
        <v>671461.64</v>
      </c>
      <c r="E106" s="272">
        <f t="shared" si="14"/>
        <v>741500</v>
      </c>
      <c r="F106" s="272">
        <f t="shared" si="14"/>
        <v>1034700</v>
      </c>
      <c r="G106" s="272">
        <f t="shared" si="14"/>
        <v>600600</v>
      </c>
      <c r="H106" s="272">
        <f t="shared" si="14"/>
        <v>332400</v>
      </c>
      <c r="I106" s="272">
        <f t="shared" si="14"/>
        <v>30000</v>
      </c>
      <c r="J106" s="272">
        <f t="shared" si="14"/>
        <v>75000</v>
      </c>
      <c r="K106" s="272">
        <f t="shared" si="14"/>
        <v>18000</v>
      </c>
      <c r="L106" s="272">
        <f t="shared" si="14"/>
        <v>98000</v>
      </c>
      <c r="M106" s="272">
        <f t="shared" si="14"/>
        <v>5000</v>
      </c>
      <c r="N106" s="272">
        <f t="shared" si="14"/>
        <v>2000</v>
      </c>
      <c r="O106" s="272">
        <f t="shared" si="14"/>
        <v>30000</v>
      </c>
      <c r="P106" s="273">
        <f t="shared" si="14"/>
        <v>190500</v>
      </c>
      <c r="Q106" s="273">
        <f t="shared" si="14"/>
        <v>6947000</v>
      </c>
      <c r="R106" s="273">
        <f t="shared" si="14"/>
        <v>35850</v>
      </c>
    </row>
    <row r="107" spans="1:18" ht="18.75">
      <c r="A107" s="261"/>
      <c r="B107" s="262"/>
      <c r="C107" s="296"/>
      <c r="D107" s="263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9"/>
    </row>
    <row r="111" spans="1:10" ht="15">
      <c r="A111" s="312" t="s">
        <v>108</v>
      </c>
      <c r="B111" s="312"/>
      <c r="F111" s="98"/>
      <c r="G111" s="98"/>
      <c r="J111" s="98"/>
    </row>
    <row r="112" spans="1:18" ht="48">
      <c r="A112" s="145" t="s">
        <v>42</v>
      </c>
      <c r="B112" s="145" t="s">
        <v>20</v>
      </c>
      <c r="C112" s="288" t="s">
        <v>107</v>
      </c>
      <c r="D112" s="146" t="s">
        <v>43</v>
      </c>
      <c r="E112" s="146" t="s">
        <v>44</v>
      </c>
      <c r="F112" s="146" t="s">
        <v>45</v>
      </c>
      <c r="G112" s="119" t="s">
        <v>23</v>
      </c>
      <c r="H112" s="146" t="s">
        <v>24</v>
      </c>
      <c r="I112" s="119" t="s">
        <v>11</v>
      </c>
      <c r="J112" s="119" t="s">
        <v>88</v>
      </c>
      <c r="K112" s="119" t="s">
        <v>25</v>
      </c>
      <c r="L112" s="147" t="s">
        <v>46</v>
      </c>
      <c r="M112" s="147" t="s">
        <v>26</v>
      </c>
      <c r="N112" s="147" t="s">
        <v>61</v>
      </c>
      <c r="O112" s="147" t="s">
        <v>65</v>
      </c>
      <c r="P112" s="148"/>
      <c r="Q112" s="148"/>
      <c r="R112" s="147" t="s">
        <v>72</v>
      </c>
    </row>
    <row r="113" spans="1:18" ht="12.75">
      <c r="A113" s="218">
        <v>311</v>
      </c>
      <c r="B113" s="130" t="s">
        <v>82</v>
      </c>
      <c r="C113" s="227">
        <f>SUM(D113:O113)</f>
        <v>3378.66</v>
      </c>
      <c r="D113" s="225"/>
      <c r="E113" s="225"/>
      <c r="F113" s="225">
        <f>F114</f>
        <v>0</v>
      </c>
      <c r="G113" s="225"/>
      <c r="H113" s="225"/>
      <c r="I113" s="225"/>
      <c r="J113" s="225">
        <f>J114</f>
        <v>0</v>
      </c>
      <c r="K113" s="225">
        <f>K114</f>
        <v>0</v>
      </c>
      <c r="L113" s="225">
        <f>L114</f>
        <v>0</v>
      </c>
      <c r="M113" s="225">
        <f>M114</f>
        <v>0</v>
      </c>
      <c r="N113" s="225">
        <f>N114</f>
        <v>0</v>
      </c>
      <c r="O113" s="227">
        <v>3378.66</v>
      </c>
      <c r="P113" s="225"/>
      <c r="Q113" s="225"/>
      <c r="R113" s="228"/>
    </row>
    <row r="114" spans="1:18" ht="12.75" hidden="1">
      <c r="A114" s="219">
        <v>3111</v>
      </c>
      <c r="B114" s="131" t="s">
        <v>35</v>
      </c>
      <c r="C114" s="225">
        <f aca="true" t="shared" si="15" ref="C114:C131">SUM(D114:O114)</f>
        <v>3305.5</v>
      </c>
      <c r="D114" s="225"/>
      <c r="E114" s="225"/>
      <c r="F114" s="225"/>
      <c r="G114" s="225"/>
      <c r="H114" s="225"/>
      <c r="I114" s="225"/>
      <c r="J114" s="225">
        <v>0</v>
      </c>
      <c r="K114" s="225"/>
      <c r="L114" s="225"/>
      <c r="M114" s="225"/>
      <c r="N114" s="225"/>
      <c r="O114" s="225">
        <v>3305.5</v>
      </c>
      <c r="P114" s="225"/>
      <c r="Q114" s="225"/>
      <c r="R114" s="228"/>
    </row>
    <row r="115" spans="1:18" ht="12.75">
      <c r="A115" s="218">
        <v>321</v>
      </c>
      <c r="B115" s="99" t="s">
        <v>67</v>
      </c>
      <c r="C115" s="227">
        <f t="shared" si="15"/>
        <v>0</v>
      </c>
      <c r="D115" s="225"/>
      <c r="E115" s="225"/>
      <c r="F115" s="225">
        <f>F116</f>
        <v>0</v>
      </c>
      <c r="G115" s="225"/>
      <c r="H115" s="225"/>
      <c r="I115" s="225"/>
      <c r="J115" s="225">
        <f>J117</f>
        <v>0</v>
      </c>
      <c r="K115" s="227">
        <v>0</v>
      </c>
      <c r="L115" s="227">
        <f>L116</f>
        <v>0</v>
      </c>
      <c r="M115" s="227">
        <f>M116</f>
        <v>0</v>
      </c>
      <c r="N115" s="227">
        <f>N116</f>
        <v>0</v>
      </c>
      <c r="O115" s="227">
        <f>O116</f>
        <v>0</v>
      </c>
      <c r="P115" s="225"/>
      <c r="Q115" s="225"/>
      <c r="R115" s="228"/>
    </row>
    <row r="116" spans="1:18" ht="12.75" hidden="1">
      <c r="A116" s="217">
        <v>3211</v>
      </c>
      <c r="B116" s="134" t="s">
        <v>27</v>
      </c>
      <c r="C116" s="225">
        <f t="shared" si="15"/>
        <v>463</v>
      </c>
      <c r="D116" s="225"/>
      <c r="E116" s="225"/>
      <c r="F116" s="225"/>
      <c r="G116" s="225"/>
      <c r="H116" s="225"/>
      <c r="I116" s="225"/>
      <c r="J116" s="225">
        <v>0</v>
      </c>
      <c r="K116" s="225">
        <v>463</v>
      </c>
      <c r="L116" s="225"/>
      <c r="M116" s="225"/>
      <c r="N116" s="225"/>
      <c r="O116" s="225">
        <v>0</v>
      </c>
      <c r="P116" s="225"/>
      <c r="Q116" s="225"/>
      <c r="R116" s="228"/>
    </row>
    <row r="117" spans="1:18" ht="12.75">
      <c r="A117" s="220">
        <v>322</v>
      </c>
      <c r="B117" s="102" t="s">
        <v>81</v>
      </c>
      <c r="C117" s="227">
        <f t="shared" si="15"/>
        <v>7924.83</v>
      </c>
      <c r="D117" s="225"/>
      <c r="E117" s="225"/>
      <c r="F117" s="225">
        <v>303.33</v>
      </c>
      <c r="G117" s="225">
        <v>5325</v>
      </c>
      <c r="H117" s="225"/>
      <c r="I117" s="225">
        <v>2000</v>
      </c>
      <c r="J117" s="225">
        <f>SUM(J118:J121)</f>
        <v>0</v>
      </c>
      <c r="K117" s="227">
        <v>0</v>
      </c>
      <c r="L117" s="227">
        <v>0</v>
      </c>
      <c r="M117" s="227">
        <v>296.5</v>
      </c>
      <c r="N117" s="227">
        <f>SUM(N118:N121)</f>
        <v>0</v>
      </c>
      <c r="O117" s="227">
        <f>SUM(O118:O121)</f>
        <v>0</v>
      </c>
      <c r="P117" s="225"/>
      <c r="Q117" s="225"/>
      <c r="R117" s="228"/>
    </row>
    <row r="118" spans="1:18" ht="25.5" hidden="1">
      <c r="A118" s="221">
        <v>3221</v>
      </c>
      <c r="B118" s="107" t="s">
        <v>28</v>
      </c>
      <c r="C118" s="225">
        <f t="shared" si="15"/>
        <v>2953.88</v>
      </c>
      <c r="D118" s="226"/>
      <c r="E118" s="226"/>
      <c r="F118" s="225"/>
      <c r="G118" s="225"/>
      <c r="H118" s="225"/>
      <c r="I118" s="225">
        <v>13.88</v>
      </c>
      <c r="J118" s="225">
        <v>0</v>
      </c>
      <c r="K118" s="225">
        <v>2940</v>
      </c>
      <c r="L118" s="225">
        <v>0</v>
      </c>
      <c r="M118" s="225">
        <v>0</v>
      </c>
      <c r="N118" s="225">
        <v>0</v>
      </c>
      <c r="O118" s="225">
        <v>0</v>
      </c>
      <c r="P118" s="225"/>
      <c r="Q118" s="225"/>
      <c r="R118" s="228"/>
    </row>
    <row r="119" spans="1:18" ht="12.75" hidden="1">
      <c r="A119" s="221">
        <v>3222</v>
      </c>
      <c r="B119" s="107" t="s">
        <v>36</v>
      </c>
      <c r="C119" s="225">
        <f t="shared" si="15"/>
        <v>0</v>
      </c>
      <c r="D119" s="226"/>
      <c r="E119" s="226"/>
      <c r="F119" s="225"/>
      <c r="G119" s="225"/>
      <c r="H119" s="225"/>
      <c r="I119" s="225"/>
      <c r="J119" s="225">
        <v>0</v>
      </c>
      <c r="K119" s="225"/>
      <c r="L119" s="225">
        <v>0</v>
      </c>
      <c r="M119" s="225">
        <v>0</v>
      </c>
      <c r="N119" s="225"/>
      <c r="O119" s="225"/>
      <c r="P119" s="225"/>
      <c r="Q119" s="225"/>
      <c r="R119" s="228"/>
    </row>
    <row r="120" spans="1:18" ht="12.75" hidden="1">
      <c r="A120" s="221">
        <v>3223</v>
      </c>
      <c r="B120" s="107" t="s">
        <v>29</v>
      </c>
      <c r="C120" s="225"/>
      <c r="D120" s="226"/>
      <c r="E120" s="226"/>
      <c r="F120" s="225"/>
      <c r="G120" s="225"/>
      <c r="H120" s="225"/>
      <c r="I120" s="225"/>
      <c r="J120" s="225"/>
      <c r="K120" s="225"/>
      <c r="L120" s="225">
        <v>896.76</v>
      </c>
      <c r="M120" s="225"/>
      <c r="N120" s="225"/>
      <c r="O120" s="225"/>
      <c r="P120" s="225"/>
      <c r="Q120" s="225"/>
      <c r="R120" s="228"/>
    </row>
    <row r="121" spans="1:18" ht="12.75" hidden="1">
      <c r="A121" s="221">
        <v>3225</v>
      </c>
      <c r="B121" s="109" t="s">
        <v>30</v>
      </c>
      <c r="C121" s="225">
        <f t="shared" si="15"/>
        <v>2474.85</v>
      </c>
      <c r="D121" s="226"/>
      <c r="E121" s="226"/>
      <c r="F121" s="225"/>
      <c r="G121" s="225"/>
      <c r="H121" s="225"/>
      <c r="I121" s="225">
        <v>1246</v>
      </c>
      <c r="J121" s="225">
        <v>0</v>
      </c>
      <c r="K121" s="225">
        <v>1228.85</v>
      </c>
      <c r="L121" s="225">
        <v>0</v>
      </c>
      <c r="M121" s="225">
        <v>0</v>
      </c>
      <c r="N121" s="225"/>
      <c r="O121" s="225"/>
      <c r="P121" s="225"/>
      <c r="Q121" s="225"/>
      <c r="R121" s="228"/>
    </row>
    <row r="122" spans="1:18" ht="12.75">
      <c r="A122" s="222">
        <v>323</v>
      </c>
      <c r="B122" s="102" t="s">
        <v>68</v>
      </c>
      <c r="C122" s="227">
        <f t="shared" si="15"/>
        <v>4300</v>
      </c>
      <c r="D122" s="226"/>
      <c r="E122" s="226"/>
      <c r="F122" s="227">
        <f>F123</f>
        <v>0</v>
      </c>
      <c r="G122" s="225">
        <v>4300</v>
      </c>
      <c r="H122" s="225"/>
      <c r="I122" s="225"/>
      <c r="J122" s="227">
        <v>0</v>
      </c>
      <c r="K122" s="227">
        <f>K123</f>
        <v>0</v>
      </c>
      <c r="L122" s="227">
        <f>L123</f>
        <v>0</v>
      </c>
      <c r="M122" s="227">
        <f>M123</f>
        <v>0</v>
      </c>
      <c r="N122" s="227">
        <f>N123</f>
        <v>0</v>
      </c>
      <c r="O122" s="227">
        <f>O123</f>
        <v>0</v>
      </c>
      <c r="P122" s="225"/>
      <c r="Q122" s="225"/>
      <c r="R122" s="228"/>
    </row>
    <row r="123" spans="1:18" ht="12.75" hidden="1">
      <c r="A123" s="221">
        <v>3232</v>
      </c>
      <c r="B123" s="109" t="s">
        <v>31</v>
      </c>
      <c r="C123" s="225">
        <f t="shared" si="15"/>
        <v>10080</v>
      </c>
      <c r="D123" s="226"/>
      <c r="E123" s="226"/>
      <c r="F123" s="225"/>
      <c r="G123" s="225"/>
      <c r="H123" s="225"/>
      <c r="I123" s="225"/>
      <c r="J123" s="225">
        <v>10080</v>
      </c>
      <c r="K123" s="225">
        <v>0</v>
      </c>
      <c r="L123" s="225">
        <v>0</v>
      </c>
      <c r="M123" s="225">
        <v>0</v>
      </c>
      <c r="N123" s="225">
        <v>0</v>
      </c>
      <c r="O123" s="225">
        <v>0</v>
      </c>
      <c r="P123" s="225">
        <v>0</v>
      </c>
      <c r="Q123" s="225"/>
      <c r="R123" s="228"/>
    </row>
    <row r="124" spans="1:18" ht="12.75" hidden="1">
      <c r="A124" s="221">
        <v>3235</v>
      </c>
      <c r="B124" s="109" t="s">
        <v>93</v>
      </c>
      <c r="C124" s="225"/>
      <c r="D124" s="226"/>
      <c r="E124" s="226"/>
      <c r="F124" s="225"/>
      <c r="G124" s="225">
        <v>1000</v>
      </c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8"/>
    </row>
    <row r="125" spans="1:18" ht="12.75">
      <c r="A125" s="222">
        <v>324</v>
      </c>
      <c r="B125" s="102" t="s">
        <v>87</v>
      </c>
      <c r="C125" s="227">
        <v>1883.15</v>
      </c>
      <c r="D125" s="226"/>
      <c r="E125" s="226"/>
      <c r="F125" s="225">
        <v>1883.15</v>
      </c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8"/>
    </row>
    <row r="126" spans="1:18" ht="12.75">
      <c r="A126" s="222">
        <v>329</v>
      </c>
      <c r="B126" s="102" t="s">
        <v>13</v>
      </c>
      <c r="C126" s="227">
        <f t="shared" si="15"/>
        <v>1100</v>
      </c>
      <c r="D126" s="226"/>
      <c r="E126" s="226"/>
      <c r="F126" s="227">
        <f>F127</f>
        <v>0</v>
      </c>
      <c r="G126" s="225"/>
      <c r="H126" s="225"/>
      <c r="I126" s="225">
        <v>1100</v>
      </c>
      <c r="J126" s="225">
        <f aca="true" t="shared" si="16" ref="J126:O126">J127</f>
        <v>0</v>
      </c>
      <c r="K126" s="227">
        <v>0</v>
      </c>
      <c r="L126" s="227">
        <f t="shared" si="16"/>
        <v>0</v>
      </c>
      <c r="M126" s="227">
        <f t="shared" si="16"/>
        <v>0</v>
      </c>
      <c r="N126" s="227">
        <f t="shared" si="16"/>
        <v>0</v>
      </c>
      <c r="O126" s="227">
        <f t="shared" si="16"/>
        <v>0</v>
      </c>
      <c r="P126" s="225"/>
      <c r="Q126" s="225"/>
      <c r="R126" s="228"/>
    </row>
    <row r="127" spans="1:18" ht="12.75" hidden="1">
      <c r="A127" s="221">
        <v>3299</v>
      </c>
      <c r="B127" s="110" t="s">
        <v>13</v>
      </c>
      <c r="C127" s="225">
        <f t="shared" si="15"/>
        <v>4743.15</v>
      </c>
      <c r="D127" s="226"/>
      <c r="E127" s="226"/>
      <c r="F127" s="225"/>
      <c r="G127" s="225"/>
      <c r="H127" s="225"/>
      <c r="I127" s="225">
        <v>2375</v>
      </c>
      <c r="J127" s="225"/>
      <c r="K127" s="225">
        <v>2368.15</v>
      </c>
      <c r="L127" s="225">
        <v>0</v>
      </c>
      <c r="M127" s="225">
        <v>0</v>
      </c>
      <c r="N127" s="225">
        <v>0</v>
      </c>
      <c r="O127" s="225">
        <v>0</v>
      </c>
      <c r="P127" s="225"/>
      <c r="Q127" s="225"/>
      <c r="R127" s="228"/>
    </row>
    <row r="128" spans="1:18" ht="12.75">
      <c r="A128" s="222">
        <v>412</v>
      </c>
      <c r="B128" s="105" t="s">
        <v>104</v>
      </c>
      <c r="C128" s="227">
        <v>8000</v>
      </c>
      <c r="D128" s="226"/>
      <c r="E128" s="226"/>
      <c r="F128" s="225"/>
      <c r="G128" s="225">
        <v>8000</v>
      </c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8"/>
    </row>
    <row r="129" spans="1:18" ht="12.75">
      <c r="A129" s="222">
        <v>422</v>
      </c>
      <c r="B129" s="105" t="s">
        <v>85</v>
      </c>
      <c r="C129" s="227">
        <f t="shared" si="15"/>
        <v>20575</v>
      </c>
      <c r="D129" s="226"/>
      <c r="E129" s="226"/>
      <c r="F129" s="227">
        <f>SUM(F130:F131)</f>
        <v>0</v>
      </c>
      <c r="G129" s="225">
        <v>20575</v>
      </c>
      <c r="H129" s="225"/>
      <c r="I129" s="225"/>
      <c r="J129" s="225">
        <f aca="true" t="shared" si="17" ref="J129:O129">(J130+J131)</f>
        <v>0</v>
      </c>
      <c r="K129" s="225">
        <f t="shared" si="17"/>
        <v>0</v>
      </c>
      <c r="L129" s="225">
        <f t="shared" si="17"/>
        <v>0</v>
      </c>
      <c r="M129" s="225">
        <f t="shared" si="17"/>
        <v>0</v>
      </c>
      <c r="N129" s="225">
        <f t="shared" si="17"/>
        <v>0</v>
      </c>
      <c r="O129" s="225">
        <f t="shared" si="17"/>
        <v>0</v>
      </c>
      <c r="P129" s="225"/>
      <c r="Q129" s="225"/>
      <c r="R129" s="228"/>
    </row>
    <row r="130" spans="1:18" ht="12.75" hidden="1">
      <c r="A130" s="221">
        <v>4221</v>
      </c>
      <c r="B130" s="110" t="s">
        <v>37</v>
      </c>
      <c r="C130" s="225">
        <f t="shared" si="15"/>
        <v>0</v>
      </c>
      <c r="D130" s="226"/>
      <c r="E130" s="226"/>
      <c r="F130" s="225">
        <v>0</v>
      </c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8"/>
    </row>
    <row r="131" spans="1:18" ht="12.75" hidden="1">
      <c r="A131" s="221">
        <v>4226</v>
      </c>
      <c r="B131" s="223" t="s">
        <v>92</v>
      </c>
      <c r="C131" s="225">
        <f t="shared" si="15"/>
        <v>0</v>
      </c>
      <c r="D131" s="226"/>
      <c r="E131" s="226"/>
      <c r="F131" s="225">
        <v>0</v>
      </c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8"/>
    </row>
    <row r="132" spans="1:18" ht="12.75">
      <c r="A132" s="222">
        <v>424</v>
      </c>
      <c r="B132" s="105" t="s">
        <v>109</v>
      </c>
      <c r="C132" s="227">
        <v>5000</v>
      </c>
      <c r="D132" s="226"/>
      <c r="E132" s="226"/>
      <c r="F132" s="225"/>
      <c r="G132" s="225">
        <v>5000</v>
      </c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8"/>
    </row>
    <row r="133" spans="1:18" ht="12.75">
      <c r="A133" s="221"/>
      <c r="B133" s="111" t="s">
        <v>32</v>
      </c>
      <c r="C133" s="227">
        <v>52161.64</v>
      </c>
      <c r="D133" s="227">
        <f>SUM(D113:D129)</f>
        <v>0</v>
      </c>
      <c r="E133" s="227">
        <f>SUM(E113:E129)</f>
        <v>0</v>
      </c>
      <c r="F133" s="227">
        <f>SUM(F117:F125)</f>
        <v>2186.48</v>
      </c>
      <c r="G133" s="227">
        <v>43200</v>
      </c>
      <c r="H133" s="227">
        <f>H113+H115+H117+H122+H126+H129</f>
        <v>0</v>
      </c>
      <c r="I133" s="227">
        <f>I113+I115+I117+I122+I126+I129</f>
        <v>3100</v>
      </c>
      <c r="J133" s="227">
        <f>J122</f>
        <v>0</v>
      </c>
      <c r="K133" s="227">
        <f>K113+K115+K117+K122+K126+K129</f>
        <v>0</v>
      </c>
      <c r="L133" s="227">
        <f>L113+L115+L117+L122+L126+L129</f>
        <v>0</v>
      </c>
      <c r="M133" s="227">
        <f>M113+M115+M117+M122+M126+M129</f>
        <v>296.5</v>
      </c>
      <c r="N133" s="227">
        <f>N113+N115+N117+N122+N126+N129</f>
        <v>0</v>
      </c>
      <c r="O133" s="227">
        <f>O113</f>
        <v>3378.66</v>
      </c>
      <c r="P133" s="225"/>
      <c r="Q133" s="225"/>
      <c r="R133" s="228"/>
    </row>
  </sheetData>
  <sheetProtection/>
  <mergeCells count="1">
    <mergeCell ref="A111:B11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1" r:id="rId1"/>
  <headerFooter differentOddEven="1" alignWithMargins="0">
    <oddHeader>&amp;C&amp;"MS Sans Serif,Podebljano"REBALANS PLANA ZA 2019. GODINU OŠ VELI VRH PULA</oddHeader>
  </headerFooter>
  <rowBreaks count="3" manualBreakCount="3">
    <brk id="55" max="16" man="1"/>
    <brk id="92" max="16" man="1"/>
    <brk id="11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48"/>
  <sheetViews>
    <sheetView zoomScaleSheetLayoutView="100" zoomScalePageLayoutView="0" workbookViewId="0" topLeftCell="A16">
      <selection activeCell="P34" sqref="P34"/>
    </sheetView>
  </sheetViews>
  <sheetFormatPr defaultColWidth="9.140625" defaultRowHeight="12.75"/>
  <cols>
    <col min="1" max="1" width="16.00390625" style="0" customWidth="1"/>
    <col min="2" max="8" width="17.57421875" style="0" customWidth="1"/>
  </cols>
  <sheetData>
    <row r="3" spans="1:8" ht="18">
      <c r="A3" s="302" t="s">
        <v>52</v>
      </c>
      <c r="B3" s="302"/>
      <c r="C3" s="302"/>
      <c r="D3" s="302"/>
      <c r="E3" s="302"/>
      <c r="F3" s="302"/>
      <c r="G3" s="302"/>
      <c r="H3" s="302"/>
    </row>
    <row r="4" spans="1:8" ht="12.75">
      <c r="A4" s="75"/>
      <c r="B4" s="76"/>
      <c r="C4" s="76"/>
      <c r="D4" s="76"/>
      <c r="E4" s="76"/>
      <c r="F4" s="76"/>
      <c r="G4" s="76"/>
      <c r="H4" s="77" t="s">
        <v>53</v>
      </c>
    </row>
    <row r="5" spans="1:8" ht="25.5">
      <c r="A5" s="152" t="s">
        <v>54</v>
      </c>
      <c r="B5" s="313" t="s">
        <v>103</v>
      </c>
      <c r="C5" s="313"/>
      <c r="D5" s="313"/>
      <c r="E5" s="313"/>
      <c r="F5" s="313"/>
      <c r="G5" s="313"/>
      <c r="H5" s="313"/>
    </row>
    <row r="6" spans="1:8" ht="51">
      <c r="A6" s="153" t="s">
        <v>55</v>
      </c>
      <c r="B6" s="154" t="s">
        <v>10</v>
      </c>
      <c r="C6" s="154" t="s">
        <v>56</v>
      </c>
      <c r="D6" s="154" t="s">
        <v>57</v>
      </c>
      <c r="E6" s="154" t="s">
        <v>58</v>
      </c>
      <c r="F6" s="154" t="s">
        <v>59</v>
      </c>
      <c r="G6" s="154" t="s">
        <v>89</v>
      </c>
      <c r="H6" s="154" t="s">
        <v>75</v>
      </c>
    </row>
    <row r="7" spans="1:8" ht="18">
      <c r="A7" s="157"/>
      <c r="B7" s="158"/>
      <c r="C7" s="158"/>
      <c r="D7" s="158"/>
      <c r="E7" s="158"/>
      <c r="F7" s="158"/>
      <c r="G7" s="158"/>
      <c r="H7" s="158"/>
    </row>
    <row r="8" spans="1:8" ht="18.75">
      <c r="A8" s="159">
        <v>65264</v>
      </c>
      <c r="B8" s="160"/>
      <c r="C8" s="161"/>
      <c r="D8" s="162">
        <v>1034700</v>
      </c>
      <c r="E8" s="160"/>
      <c r="F8" s="160"/>
      <c r="G8" s="163"/>
      <c r="H8" s="160"/>
    </row>
    <row r="9" spans="1:8" ht="18.75">
      <c r="A9" s="159">
        <v>65267</v>
      </c>
      <c r="B9" s="160"/>
      <c r="C9" s="161"/>
      <c r="D9" s="164"/>
      <c r="E9" s="160"/>
      <c r="F9" s="163"/>
      <c r="G9" s="165">
        <v>75000</v>
      </c>
      <c r="H9" s="160"/>
    </row>
    <row r="10" spans="1:8" ht="18.75">
      <c r="A10" s="159">
        <v>65269</v>
      </c>
      <c r="B10" s="160"/>
      <c r="C10" s="161"/>
      <c r="D10" s="164">
        <v>98000</v>
      </c>
      <c r="E10" s="160"/>
      <c r="F10" s="163"/>
      <c r="G10" s="160"/>
      <c r="H10" s="160"/>
    </row>
    <row r="11" spans="1:8" ht="18.75">
      <c r="A11" s="159">
        <v>63414</v>
      </c>
      <c r="B11" s="166"/>
      <c r="C11" s="167"/>
      <c r="D11" s="164">
        <v>0</v>
      </c>
      <c r="E11" s="163"/>
      <c r="F11" s="160"/>
      <c r="G11" s="160"/>
      <c r="H11" s="160"/>
    </row>
    <row r="12" spans="1:8" ht="18.75">
      <c r="A12" s="159" t="s">
        <v>76</v>
      </c>
      <c r="B12" s="161">
        <v>190500</v>
      </c>
      <c r="C12" s="161"/>
      <c r="D12" s="168"/>
      <c r="E12" s="161">
        <v>116600</v>
      </c>
      <c r="F12" s="161"/>
      <c r="G12" s="161"/>
      <c r="H12" s="161"/>
    </row>
    <row r="13" spans="1:8" ht="37.5">
      <c r="A13" s="159" t="s">
        <v>100</v>
      </c>
      <c r="B13" s="161">
        <v>0</v>
      </c>
      <c r="C13" s="161"/>
      <c r="D13" s="168"/>
      <c r="E13" s="161">
        <v>6947000</v>
      </c>
      <c r="F13" s="161"/>
      <c r="G13" s="161"/>
      <c r="H13" s="161"/>
    </row>
    <row r="14" spans="1:8" ht="18.75">
      <c r="A14" s="159">
        <v>63622</v>
      </c>
      <c r="B14" s="161"/>
      <c r="C14" s="161"/>
      <c r="D14" s="168"/>
      <c r="E14" s="161">
        <v>449000</v>
      </c>
      <c r="F14" s="161"/>
      <c r="G14" s="161"/>
      <c r="H14" s="161"/>
    </row>
    <row r="15" spans="1:8" ht="37.5">
      <c r="A15" s="159" t="s">
        <v>77</v>
      </c>
      <c r="B15" s="169"/>
      <c r="C15" s="161"/>
      <c r="D15" s="168"/>
      <c r="E15" s="161">
        <v>18000</v>
      </c>
      <c r="F15" s="161"/>
      <c r="G15" s="161"/>
      <c r="H15" s="161"/>
    </row>
    <row r="16" spans="1:8" ht="18.75">
      <c r="A16" s="159">
        <v>63623</v>
      </c>
      <c r="B16" s="169"/>
      <c r="C16" s="161"/>
      <c r="D16" s="168"/>
      <c r="E16" s="161">
        <v>0</v>
      </c>
      <c r="F16" s="161"/>
      <c r="G16" s="161"/>
      <c r="H16" s="161"/>
    </row>
    <row r="17" spans="1:8" ht="37.5">
      <c r="A17" s="159" t="s">
        <v>78</v>
      </c>
      <c r="B17" s="161"/>
      <c r="C17" s="161"/>
      <c r="D17" s="168"/>
      <c r="E17" s="161">
        <v>5000</v>
      </c>
      <c r="F17" s="161"/>
      <c r="G17" s="161"/>
      <c r="H17" s="161"/>
    </row>
    <row r="18" spans="1:8" ht="18.75">
      <c r="A18" s="159" t="s">
        <v>79</v>
      </c>
      <c r="B18" s="161"/>
      <c r="C18" s="161"/>
      <c r="D18" s="168"/>
      <c r="E18" s="170">
        <v>30000</v>
      </c>
      <c r="F18" s="161"/>
      <c r="G18" s="161"/>
      <c r="H18" s="161"/>
    </row>
    <row r="19" spans="1:8" ht="18.75">
      <c r="A19" s="159">
        <v>661512</v>
      </c>
      <c r="B19" s="161"/>
      <c r="C19" s="161">
        <v>2000</v>
      </c>
      <c r="D19" s="161"/>
      <c r="E19" s="161"/>
      <c r="F19" s="161"/>
      <c r="G19" s="161"/>
      <c r="H19" s="161"/>
    </row>
    <row r="20" spans="1:8" ht="18.75">
      <c r="A20" s="171">
        <v>66311</v>
      </c>
      <c r="B20" s="161"/>
      <c r="C20" s="161"/>
      <c r="D20" s="161"/>
      <c r="E20" s="161"/>
      <c r="F20" s="161">
        <v>6000</v>
      </c>
      <c r="G20" s="161"/>
      <c r="H20" s="161"/>
    </row>
    <row r="21" spans="1:8" ht="18.75">
      <c r="A21" s="171">
        <v>66312</v>
      </c>
      <c r="B21" s="161"/>
      <c r="C21" s="161"/>
      <c r="D21" s="161"/>
      <c r="E21" s="161"/>
      <c r="F21" s="161">
        <v>15000</v>
      </c>
      <c r="G21" s="161"/>
      <c r="H21" s="161"/>
    </row>
    <row r="22" spans="1:8" ht="18.75">
      <c r="A22" s="171">
        <v>66313</v>
      </c>
      <c r="B22" s="161"/>
      <c r="C22" s="161"/>
      <c r="D22" s="161"/>
      <c r="E22" s="161"/>
      <c r="F22" s="161">
        <v>5000</v>
      </c>
      <c r="G22" s="161"/>
      <c r="H22" s="161"/>
    </row>
    <row r="23" spans="1:8" ht="18.75">
      <c r="A23" s="159">
        <v>67111</v>
      </c>
      <c r="B23" s="170">
        <v>619300</v>
      </c>
      <c r="C23" s="161"/>
      <c r="D23" s="161"/>
      <c r="E23" s="170">
        <v>35000</v>
      </c>
      <c r="F23" s="161">
        <v>0</v>
      </c>
      <c r="G23" s="161"/>
      <c r="H23" s="161"/>
    </row>
    <row r="24" spans="1:8" ht="18.75">
      <c r="A24" s="159" t="s">
        <v>63</v>
      </c>
      <c r="B24" s="161">
        <v>1073900</v>
      </c>
      <c r="C24" s="161"/>
      <c r="D24" s="161"/>
      <c r="E24" s="161">
        <v>0</v>
      </c>
      <c r="F24" s="161"/>
      <c r="G24" s="161"/>
      <c r="H24" s="161"/>
    </row>
    <row r="25" spans="1:8" ht="18.75">
      <c r="A25" s="159" t="s">
        <v>101</v>
      </c>
      <c r="B25" s="161">
        <v>0</v>
      </c>
      <c r="C25" s="161"/>
      <c r="D25" s="161"/>
      <c r="E25" s="161"/>
      <c r="F25" s="161"/>
      <c r="G25" s="161"/>
      <c r="H25" s="161"/>
    </row>
    <row r="26" spans="1:8" ht="18.75">
      <c r="A26" s="159">
        <v>67121</v>
      </c>
      <c r="B26" s="161">
        <v>0</v>
      </c>
      <c r="C26" s="161"/>
      <c r="D26" s="161"/>
      <c r="E26" s="161"/>
      <c r="F26" s="161"/>
      <c r="G26" s="161"/>
      <c r="H26" s="161"/>
    </row>
    <row r="27" spans="1:8" ht="18.75">
      <c r="A27" s="159">
        <v>638</v>
      </c>
      <c r="B27" s="161"/>
      <c r="C27" s="161"/>
      <c r="D27" s="161"/>
      <c r="E27" s="161">
        <v>0</v>
      </c>
      <c r="F27" s="161"/>
      <c r="G27" s="161"/>
      <c r="H27" s="161"/>
    </row>
    <row r="28" spans="1:8" ht="18.75">
      <c r="A28" s="159">
        <v>633</v>
      </c>
      <c r="B28" s="161">
        <v>0</v>
      </c>
      <c r="C28" s="161"/>
      <c r="D28" s="161"/>
      <c r="E28" s="161"/>
      <c r="F28" s="161"/>
      <c r="G28" s="161"/>
      <c r="H28" s="161"/>
    </row>
    <row r="29" spans="1:8" ht="18.75">
      <c r="A29" s="159">
        <v>66321</v>
      </c>
      <c r="B29" s="161"/>
      <c r="C29" s="161"/>
      <c r="D29" s="161"/>
      <c r="E29" s="161"/>
      <c r="F29" s="161">
        <v>2000</v>
      </c>
      <c r="G29" s="161"/>
      <c r="H29" s="161"/>
    </row>
    <row r="30" spans="1:8" ht="18.75">
      <c r="A30" s="159">
        <v>66322</v>
      </c>
      <c r="B30" s="161"/>
      <c r="C30" s="161"/>
      <c r="D30" s="161"/>
      <c r="E30" s="161"/>
      <c r="F30" s="161">
        <v>2000</v>
      </c>
      <c r="G30" s="161"/>
      <c r="H30" s="161"/>
    </row>
    <row r="31" spans="1:8" ht="18.75">
      <c r="A31" s="159">
        <v>63211</v>
      </c>
      <c r="B31" s="161"/>
      <c r="C31" s="161"/>
      <c r="D31" s="161"/>
      <c r="E31" s="161"/>
      <c r="F31" s="161"/>
      <c r="G31" s="161"/>
      <c r="H31" s="161">
        <v>35850</v>
      </c>
    </row>
    <row r="32" spans="1:8" ht="18.75">
      <c r="A32" s="159" t="s">
        <v>102</v>
      </c>
      <c r="B32" s="267">
        <v>52161.64</v>
      </c>
      <c r="C32" s="161"/>
      <c r="D32" s="161"/>
      <c r="E32" s="161"/>
      <c r="F32" s="161"/>
      <c r="G32" s="161"/>
      <c r="H32" s="161"/>
    </row>
    <row r="33" spans="1:8" ht="37.5">
      <c r="A33" s="172" t="s">
        <v>60</v>
      </c>
      <c r="B33" s="267">
        <f>SUM(B8:B32)</f>
        <v>1935861.64</v>
      </c>
      <c r="C33" s="161">
        <f>SUM(C8:C30)</f>
        <v>2000</v>
      </c>
      <c r="D33" s="170">
        <f>SUM(D8:D30)</f>
        <v>1132700</v>
      </c>
      <c r="E33" s="161">
        <f>SUM(E8:E30)</f>
        <v>7600600</v>
      </c>
      <c r="F33" s="161">
        <f>SUM(F8:F30)</f>
        <v>30000</v>
      </c>
      <c r="G33" s="161">
        <f>SUM(G8:G30)</f>
        <v>75000</v>
      </c>
      <c r="H33" s="161">
        <f>SUM(H8:H31)</f>
        <v>35850</v>
      </c>
    </row>
    <row r="34" spans="1:8" ht="75">
      <c r="A34" s="172" t="s">
        <v>111</v>
      </c>
      <c r="B34" s="314">
        <f>B33+C33+D33+E33+F33+G33+H33</f>
        <v>10812011.64</v>
      </c>
      <c r="C34" s="314"/>
      <c r="D34" s="314"/>
      <c r="E34" s="314"/>
      <c r="F34" s="314"/>
      <c r="G34" s="314"/>
      <c r="H34" s="314"/>
    </row>
    <row r="35" spans="1:8" ht="18">
      <c r="A35" s="173"/>
      <c r="B35" s="173"/>
      <c r="C35" s="173"/>
      <c r="D35" s="174"/>
      <c r="E35" s="175"/>
      <c r="F35" s="20"/>
      <c r="G35" s="20"/>
      <c r="H35" s="176"/>
    </row>
    <row r="36" spans="1:8" ht="25.5">
      <c r="A36" s="155" t="s">
        <v>54</v>
      </c>
      <c r="B36" s="315"/>
      <c r="C36" s="315"/>
      <c r="D36" s="315"/>
      <c r="E36" s="315"/>
      <c r="F36" s="315"/>
      <c r="G36" s="315"/>
      <c r="H36" s="315"/>
    </row>
    <row r="37" spans="1:8" ht="51">
      <c r="A37" s="156" t="s">
        <v>55</v>
      </c>
      <c r="B37" s="154" t="s">
        <v>10</v>
      </c>
      <c r="C37" s="154" t="s">
        <v>56</v>
      </c>
      <c r="D37" s="154" t="s">
        <v>57</v>
      </c>
      <c r="E37" s="154" t="s">
        <v>58</v>
      </c>
      <c r="F37" s="154" t="s">
        <v>59</v>
      </c>
      <c r="G37" s="154" t="s">
        <v>89</v>
      </c>
      <c r="H37" s="154" t="s">
        <v>75</v>
      </c>
    </row>
    <row r="38" spans="1:8" ht="18">
      <c r="A38" s="177"/>
      <c r="B38" s="178"/>
      <c r="C38" s="179"/>
      <c r="D38" s="180"/>
      <c r="E38" s="178"/>
      <c r="F38" s="178"/>
      <c r="G38" s="178"/>
      <c r="H38" s="178"/>
    </row>
    <row r="39" spans="1:8" ht="18">
      <c r="A39" s="177"/>
      <c r="B39" s="179"/>
      <c r="C39" s="179"/>
      <c r="D39" s="179"/>
      <c r="E39" s="179"/>
      <c r="F39" s="179"/>
      <c r="G39" s="179"/>
      <c r="H39" s="179"/>
    </row>
    <row r="40" spans="1:8" ht="18">
      <c r="A40" s="177"/>
      <c r="B40" s="179"/>
      <c r="C40" s="179"/>
      <c r="D40" s="179"/>
      <c r="E40" s="179"/>
      <c r="F40" s="179"/>
      <c r="G40" s="179"/>
      <c r="H40" s="179"/>
    </row>
    <row r="41" spans="1:8" ht="18">
      <c r="A41" s="177"/>
      <c r="B41" s="179"/>
      <c r="C41" s="179"/>
      <c r="D41" s="179"/>
      <c r="E41" s="179"/>
      <c r="F41" s="179"/>
      <c r="G41" s="179"/>
      <c r="H41" s="179"/>
    </row>
    <row r="42" spans="1:8" ht="18">
      <c r="A42" s="181"/>
      <c r="B42" s="179"/>
      <c r="C42" s="179"/>
      <c r="D42" s="179"/>
      <c r="E42" s="179"/>
      <c r="F42" s="179"/>
      <c r="G42" s="179"/>
      <c r="H42" s="179"/>
    </row>
    <row r="43" spans="1:8" ht="18">
      <c r="A43" s="181"/>
      <c r="B43" s="179"/>
      <c r="C43" s="179"/>
      <c r="D43" s="179"/>
      <c r="E43" s="179"/>
      <c r="F43" s="179"/>
      <c r="G43" s="179"/>
      <c r="H43" s="179"/>
    </row>
    <row r="44" spans="1:8" ht="18">
      <c r="A44" s="181"/>
      <c r="B44" s="179"/>
      <c r="C44" s="179"/>
      <c r="D44" s="179"/>
      <c r="E44" s="179"/>
      <c r="F44" s="179"/>
      <c r="G44" s="179"/>
      <c r="H44" s="179"/>
    </row>
    <row r="45" spans="1:8" ht="18">
      <c r="A45" s="181"/>
      <c r="B45" s="179"/>
      <c r="C45" s="179"/>
      <c r="D45" s="179"/>
      <c r="E45" s="179"/>
      <c r="F45" s="179"/>
      <c r="G45" s="179"/>
      <c r="H45" s="179"/>
    </row>
    <row r="46" spans="1:8" ht="18">
      <c r="A46" s="181"/>
      <c r="B46" s="179"/>
      <c r="C46" s="179"/>
      <c r="D46" s="179"/>
      <c r="E46" s="179"/>
      <c r="F46" s="179"/>
      <c r="G46" s="179"/>
      <c r="H46" s="179"/>
    </row>
    <row r="47" spans="1:8" ht="54">
      <c r="A47" s="182" t="s">
        <v>60</v>
      </c>
      <c r="B47" s="179">
        <f aca="true" t="shared" si="0" ref="B47:H47">SUM(B38:B46)</f>
        <v>0</v>
      </c>
      <c r="C47" s="179">
        <f t="shared" si="0"/>
        <v>0</v>
      </c>
      <c r="D47" s="179">
        <f t="shared" si="0"/>
        <v>0</v>
      </c>
      <c r="E47" s="179">
        <f t="shared" si="0"/>
        <v>0</v>
      </c>
      <c r="F47" s="179">
        <f t="shared" si="0"/>
        <v>0</v>
      </c>
      <c r="G47" s="179">
        <f t="shared" si="0"/>
        <v>0</v>
      </c>
      <c r="H47" s="179">
        <f t="shared" si="0"/>
        <v>0</v>
      </c>
    </row>
    <row r="48" spans="1:8" ht="12.75">
      <c r="A48" s="91"/>
      <c r="B48" s="91"/>
      <c r="C48" s="91"/>
      <c r="D48" s="91"/>
      <c r="E48" s="91"/>
      <c r="F48" s="91"/>
      <c r="G48" s="91"/>
      <c r="H48" s="91"/>
    </row>
  </sheetData>
  <sheetProtection/>
  <mergeCells count="4">
    <mergeCell ref="A3:H3"/>
    <mergeCell ref="B5:H5"/>
    <mergeCell ref="B34:H34"/>
    <mergeCell ref="B36:H36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0:O21"/>
    </sheetView>
  </sheetViews>
  <sheetFormatPr defaultColWidth="9.140625" defaultRowHeight="12.75"/>
  <cols>
    <col min="2" max="2" width="23.140625" style="0" customWidth="1"/>
    <col min="3" max="3" width="13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Đeni Pereša</cp:lastModifiedBy>
  <cp:lastPrinted>2020-10-02T14:19:59Z</cp:lastPrinted>
  <dcterms:created xsi:type="dcterms:W3CDTF">2013-09-11T11:00:21Z</dcterms:created>
  <dcterms:modified xsi:type="dcterms:W3CDTF">2020-10-12T07:05:10Z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