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OPĆI DIO" sheetId="1" r:id="rId1"/>
    <sheet name="PLAN RASHODA ZA 2019." sheetId="2" r:id="rId2"/>
    <sheet name="plan prihoda" sheetId="3" r:id="rId3"/>
  </sheets>
  <definedNames>
    <definedName name="_xlnm.Print_Area" localSheetId="0">'OPĆI DIO'!$A$1:$H$20</definedName>
    <definedName name="_xlnm.Print_Area" localSheetId="1">'PLAN RASHODA ZA 2019.'!$A$1:$S$134</definedName>
  </definedNames>
  <calcPr fullCalcOnLoad="1"/>
</workbook>
</file>

<file path=xl/sharedStrings.xml><?xml version="1.0" encoding="utf-8"?>
<sst xmlns="http://schemas.openxmlformats.org/spreadsheetml/2006/main" count="335" uniqueCount="132">
  <si>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</si>
  <si>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</si>
  <si>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</si>
  <si>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</si>
  <si>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</si>
  <si>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</si>
  <si>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</si>
  <si>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</si>
  <si>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</si>
  <si>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Opći prihodi i primici</t>
  </si>
  <si>
    <t>Donacije</t>
  </si>
  <si>
    <t>Ostali rashodi za zaposlene</t>
  </si>
  <si>
    <t>Ostali nespomenuti rashodi poslovanja</t>
  </si>
  <si>
    <t>OPĆI DIO</t>
  </si>
  <si>
    <t>PRIHODI UKUPNO</t>
  </si>
  <si>
    <t>RASHODI UKUPNO</t>
  </si>
  <si>
    <t>AKTIVNOST A502001 :DECENTRALIZIRANE FUNKCIJE OSNOVNOŠKOLSKOG OBRAZOVANJA</t>
  </si>
  <si>
    <t>Korisnik 11: OŠ Veli Vrh Pula</t>
  </si>
  <si>
    <t>Račun rashoda/izdatka</t>
  </si>
  <si>
    <t>Naziv računa</t>
  </si>
  <si>
    <t>Grad dec</t>
  </si>
  <si>
    <t>prihodi za posebne namjene</t>
  </si>
  <si>
    <t>država</t>
  </si>
  <si>
    <t>mt</t>
  </si>
  <si>
    <t xml:space="preserve">županijski </t>
  </si>
  <si>
    <t>gradovi</t>
  </si>
  <si>
    <t>UKUPNO KORISNIK 11</t>
  </si>
  <si>
    <t>AKTIVNOST A503002: PRODUŽENI BORAVAK U OSNOVNIM ŠKOLAMA</t>
  </si>
  <si>
    <t>vlastiti prihodi</t>
  </si>
  <si>
    <t>AKTIVNOST A503005 : REDOVNI PROGRAM ODGOJA I OBRAZOVANJA</t>
  </si>
  <si>
    <t>ostali  prihodi</t>
  </si>
  <si>
    <t>Brojčana oznaka i naziv programa</t>
  </si>
  <si>
    <t>socijalni program</t>
  </si>
  <si>
    <t>Račun 
rashoda/
izdatka</t>
  </si>
  <si>
    <t>grad dec</t>
  </si>
  <si>
    <t>Prihodi po posebnim propisima - sufinanciranje</t>
  </si>
  <si>
    <t>ostali prihodi</t>
  </si>
  <si>
    <t>materijalni rashodi</t>
  </si>
  <si>
    <t xml:space="preserve">UKUPNO </t>
  </si>
  <si>
    <t>Sveukupno</t>
  </si>
  <si>
    <t xml:space="preserve"> rashodi za zaposlene</t>
  </si>
  <si>
    <t>rashodi za nabavu nefinancijske imovine</t>
  </si>
  <si>
    <t>financijski rashodi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</si>
  <si>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</si>
  <si>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</si>
  <si>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</si>
  <si>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</si>
  <si>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</si>
  <si>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</si>
  <si>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</si>
  <si>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</si>
  <si>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</si>
  <si>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Ukupno (po izvorima)</t>
  </si>
  <si>
    <t>vl prihodi</t>
  </si>
  <si>
    <t>vl prihod</t>
  </si>
  <si>
    <t>67111dec</t>
  </si>
  <si>
    <t>općina</t>
  </si>
  <si>
    <t>općine</t>
  </si>
  <si>
    <t xml:space="preserve"> brojčana oznaka i naziv programa</t>
  </si>
  <si>
    <t>Naknade troškova zaposlenima</t>
  </si>
  <si>
    <t>Rashodi za usluge</t>
  </si>
  <si>
    <t>EU projekt ERASMUS +</t>
  </si>
  <si>
    <t>Ukupno prihodi i primici za 2019.</t>
  </si>
  <si>
    <t>EU projekt</t>
  </si>
  <si>
    <t xml:space="preserve">d basket </t>
  </si>
  <si>
    <t>Prihodi od   naknade stete s osnova osig.</t>
  </si>
  <si>
    <t>Prihodi od  naknade steta s osnova osig.</t>
  </si>
  <si>
    <t>Prihodi od  nakn steta s osnova osig.</t>
  </si>
  <si>
    <t>Prihodi od   nakn steta osnova osig.</t>
  </si>
  <si>
    <t>Prihodi od   naknade steta s osnova osig.</t>
  </si>
  <si>
    <t xml:space="preserve">Plaće za redovan rad  </t>
  </si>
  <si>
    <t>Prihodi od prodaje nef.imovine i naknade s osnova osig.</t>
  </si>
  <si>
    <t>državaEU  63,26421%</t>
  </si>
  <si>
    <t>projekt zajedno do znanja 2</t>
  </si>
  <si>
    <t>EU PROJEKTd basket</t>
  </si>
  <si>
    <t>Ostali prihodi</t>
  </si>
  <si>
    <t>67111-pomoćnici</t>
  </si>
  <si>
    <t>922-višak</t>
  </si>
  <si>
    <t>Naknada troškova zaposlenima</t>
  </si>
  <si>
    <t>Rashodi za materijal i energiju</t>
  </si>
  <si>
    <t>Doprinosi na plaće</t>
  </si>
  <si>
    <t>Ostali financijski rashodi</t>
  </si>
  <si>
    <t>Postrojenja i oprema</t>
  </si>
  <si>
    <t>Knjige,umjetnič. djela i ostale izložb.vr</t>
  </si>
  <si>
    <t>Naknade trošk osobama izvan radnog odnosa</t>
  </si>
  <si>
    <t>63613-županija</t>
  </si>
  <si>
    <t>63613-gradovi</t>
  </si>
  <si>
    <t>63613-općine</t>
  </si>
  <si>
    <t>(proračunski/izvanproračunski)aktivnost :PLAĆE MINISTARSTVO</t>
  </si>
  <si>
    <t>PLAĆE MINISTARSTVO</t>
  </si>
  <si>
    <t>Rashodi poslovanja</t>
  </si>
  <si>
    <t>(proračunski/izvanproračunski)aktivnost :GRADSKA SREDSTVA</t>
  </si>
  <si>
    <t>PREUSMJERENA GRADSKA SREDSTVA</t>
  </si>
  <si>
    <t xml:space="preserve"> </t>
  </si>
  <si>
    <t xml:space="preserve">67111-direkt </t>
  </si>
  <si>
    <t xml:space="preserve">državaEU  </t>
  </si>
  <si>
    <t>EU PROJEKT</t>
  </si>
  <si>
    <t>Grad Pula EU</t>
  </si>
  <si>
    <t>Naknade trošk osobama izv rad odnosa</t>
  </si>
  <si>
    <t>REBALANS PLANA 2018.</t>
  </si>
  <si>
    <t xml:space="preserve">SVEUKUPNO </t>
  </si>
  <si>
    <t>63414-hzz</t>
  </si>
  <si>
    <t>63612-plaća MZOŠ</t>
  </si>
  <si>
    <t>2 0 1 9.</t>
  </si>
  <si>
    <t>VIŠAK 2018.</t>
  </si>
  <si>
    <t>Naknade trošk osobama izv r odnosa</t>
  </si>
  <si>
    <t>shema školsko voće</t>
  </si>
  <si>
    <t xml:space="preserve"> PLAN 2019.</t>
  </si>
  <si>
    <t>PLAN 2019.</t>
  </si>
  <si>
    <t>Ukupno prihodi i primici za 2021.</t>
  </si>
  <si>
    <t>Ukupno prihodi i primici za 2020.</t>
  </si>
  <si>
    <t>2019.</t>
  </si>
  <si>
    <t xml:space="preserve"> Procjena 2020.</t>
  </si>
  <si>
    <t xml:space="preserve"> Procjena 2021.</t>
  </si>
  <si>
    <t>Procjena plana 
za 2020.</t>
  </si>
  <si>
    <t>Procjena plana 
za 2021.</t>
  </si>
  <si>
    <t>Projekcija plana
za 2020.</t>
  </si>
  <si>
    <t>Projekcija plana 
za 2021.</t>
  </si>
  <si>
    <t>VIŠAK/MANJAK IZ PRETHODNE GODINE</t>
  </si>
  <si>
    <t>Prijedlog plana 
za 2018.</t>
  </si>
  <si>
    <t>Projekcija plana
za 2019.</t>
  </si>
  <si>
    <t>Projekcija plana 
za 2020.</t>
  </si>
  <si>
    <t>PLAN 2019 .</t>
  </si>
  <si>
    <t xml:space="preserve">  FINANCIJSKI PLAN OŠ VELI VRH  ZA 2019. I                                                                                                                                                PROJEKCIJA PLANA ZA  2020. I 2021. GODINU</t>
  </si>
  <si>
    <t xml:space="preserve"> plan 
za 2019.</t>
  </si>
  <si>
    <t>sveukupno PLAN 2019.</t>
  </si>
  <si>
    <t>Josip Raić</t>
  </si>
  <si>
    <t>Suzana Bileta</t>
  </si>
  <si>
    <t>Irene Rigo</t>
  </si>
  <si>
    <t>Predsjednik Školskog odbora :</t>
  </si>
  <si>
    <t>Računovođa :</t>
  </si>
  <si>
    <t>Ravnateljica :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</si>
</sst>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%"/>
    <numFmt numFmtId="179" formatCode="&quot;Da&quot;;&quot;Da&quot;;&quot;Ne&quot;"/>
    <numFmt numFmtId="180" formatCode="&quot;Uključeno&quot;;&quot;Uključeno&quot;;&quot;Isključeno&quot;"/>
    <numFmt numFmtId="181" formatCode="[$¥€-2]\ #,##0.00_);[Red]\([$€-2]\ #,##0.00\)"/>
    <numFmt numFmtId="182" formatCode="0_ ;\-0\ "/>
  </numFmts>
  <fonts count="7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MS Sans Serif"/>
      <family val="2"/>
    </font>
    <font>
      <sz val="9"/>
      <color indexed="8"/>
      <name val="Times New Roman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name val="Cambria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b/>
      <sz val="9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Arial"/>
      <family val="2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2"/>
      <color indexed="12"/>
      <name val="Times New Roman"/>
      <family val="1"/>
    </font>
    <font>
      <sz val="14"/>
      <name val="Arial"/>
      <family val="2"/>
    </font>
    <font>
      <i/>
      <sz val="14"/>
      <color indexed="8"/>
      <name val="Arial"/>
      <family val="2"/>
    </font>
    <font>
      <sz val="14"/>
      <color indexed="8"/>
      <name val="MS Sans Serif"/>
      <family val="0"/>
    </font>
    <font>
      <b/>
      <sz val="9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0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35" fillId="11" borderId="0" applyNumberFormat="0" applyBorder="0" applyAlignment="0" applyProtection="0"/>
    <xf numFmtId="0" fontId="21" fillId="0" borderId="0">
      <alignment/>
      <protection/>
    </xf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36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23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5" fillId="0" borderId="15" xfId="0" applyFont="1" applyBorder="1" applyAlignment="1" quotePrefix="1">
      <alignment horizontal="left" wrapText="1"/>
    </xf>
    <xf numFmtId="0" fontId="25" fillId="0" borderId="16" xfId="0" applyFont="1" applyBorder="1" applyAlignment="1" quotePrefix="1">
      <alignment horizontal="left" wrapText="1"/>
    </xf>
    <xf numFmtId="0" fontId="25" fillId="0" borderId="16" xfId="0" applyFont="1" applyBorder="1" applyAlignment="1" quotePrefix="1">
      <alignment horizontal="center" wrapText="1"/>
    </xf>
    <xf numFmtId="0" fontId="25" fillId="0" borderId="16" xfId="0" applyNumberFormat="1" applyFont="1" applyFill="1" applyBorder="1" applyAlignment="1" applyProtection="1" quotePrefix="1">
      <alignment horizontal="left"/>
      <protection/>
    </xf>
    <xf numFmtId="0" fontId="23" fillId="0" borderId="17" xfId="0" applyNumberFormat="1" applyFont="1" applyFill="1" applyBorder="1" applyAlignment="1" applyProtection="1">
      <alignment horizontal="center" wrapText="1"/>
      <protection/>
    </xf>
    <xf numFmtId="0" fontId="21" fillId="0" borderId="16" xfId="0" applyNumberFormat="1" applyFont="1" applyFill="1" applyBorder="1" applyAlignment="1" applyProtection="1">
      <alignment/>
      <protection/>
    </xf>
    <xf numFmtId="3" fontId="25" fillId="0" borderId="17" xfId="0" applyNumberFormat="1" applyFont="1" applyBorder="1" applyAlignment="1">
      <alignment horizontal="right"/>
    </xf>
    <xf numFmtId="0" fontId="27" fillId="0" borderId="16" xfId="0" applyNumberFormat="1" applyFont="1" applyFill="1" applyBorder="1" applyAlignment="1" applyProtection="1">
      <alignment wrapText="1"/>
      <protection/>
    </xf>
    <xf numFmtId="0" fontId="25" fillId="0" borderId="16" xfId="0" applyFont="1" applyBorder="1" applyAlignment="1" quotePrefix="1">
      <alignment horizontal="left"/>
    </xf>
    <xf numFmtId="0" fontId="25" fillId="0" borderId="16" xfId="0" applyNumberFormat="1" applyFont="1" applyFill="1" applyBorder="1" applyAlignment="1" applyProtection="1">
      <alignment wrapText="1"/>
      <protection/>
    </xf>
    <xf numFmtId="0" fontId="27" fillId="0" borderId="16" xfId="0" applyNumberFormat="1" applyFont="1" applyFill="1" applyBorder="1" applyAlignment="1" applyProtection="1">
      <alignment horizontal="center" wrapText="1"/>
      <protection/>
    </xf>
    <xf numFmtId="0" fontId="26" fillId="0" borderId="17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 quotePrefix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8" fillId="0" borderId="15" xfId="0" applyFont="1" applyBorder="1" applyAlignment="1">
      <alignment horizontal="left"/>
    </xf>
    <xf numFmtId="3" fontId="37" fillId="0" borderId="0" xfId="87" applyNumberFormat="1" applyFont="1" applyFill="1" applyAlignment="1" quotePrefix="1">
      <alignment horizontal="left" vertical="center"/>
      <protection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3" fontId="37" fillId="0" borderId="0" xfId="0" applyNumberFormat="1" applyFont="1" applyFill="1" applyAlignment="1">
      <alignment horizontal="left" vertical="center"/>
    </xf>
    <xf numFmtId="0" fontId="39" fillId="0" borderId="0" xfId="87" applyNumberFormat="1" applyFont="1" applyFill="1" applyAlignment="1">
      <alignment vertical="center"/>
      <protection/>
    </xf>
    <xf numFmtId="3" fontId="40" fillId="0" borderId="0" xfId="87" applyNumberFormat="1" applyFont="1" applyFill="1" applyBorder="1" applyAlignment="1" quotePrefix="1">
      <alignment horizontal="center" vertical="center" wrapText="1"/>
      <protection/>
    </xf>
    <xf numFmtId="3" fontId="40" fillId="0" borderId="0" xfId="87" applyNumberFormat="1" applyFont="1" applyFill="1" applyBorder="1" applyAlignment="1">
      <alignment horizontal="center" vertical="center" wrapText="1"/>
      <protection/>
    </xf>
    <xf numFmtId="3" fontId="40" fillId="0" borderId="17" xfId="87" applyNumberFormat="1" applyFont="1" applyFill="1" applyBorder="1" applyAlignment="1" quotePrefix="1">
      <alignment horizontal="center" vertical="center" wrapText="1"/>
      <protection/>
    </xf>
    <xf numFmtId="3" fontId="40" fillId="0" borderId="17" xfId="87" applyNumberFormat="1" applyFont="1" applyFill="1" applyBorder="1" applyAlignment="1">
      <alignment horizontal="center" vertical="center" wrapText="1"/>
      <protection/>
    </xf>
    <xf numFmtId="0" fontId="39" fillId="0" borderId="17" xfId="0" applyFont="1" applyBorder="1" applyAlignment="1">
      <alignment horizontal="center" vertical="center"/>
    </xf>
    <xf numFmtId="0" fontId="39" fillId="0" borderId="17" xfId="87" applyNumberFormat="1" applyFont="1" applyFill="1" applyBorder="1" applyAlignment="1">
      <alignment vertical="center"/>
      <protection/>
    </xf>
    <xf numFmtId="4" fontId="40" fillId="0" borderId="17" xfId="87" applyNumberFormat="1" applyFont="1" applyFill="1" applyBorder="1" applyAlignment="1">
      <alignment vertical="center"/>
      <protection/>
    </xf>
    <xf numFmtId="3" fontId="40" fillId="0" borderId="17" xfId="87" applyNumberFormat="1" applyFont="1" applyFill="1" applyBorder="1" applyAlignment="1">
      <alignment horizontal="center" vertical="center" wrapText="1"/>
      <protection/>
    </xf>
    <xf numFmtId="3" fontId="39" fillId="0" borderId="17" xfId="0" applyNumberFormat="1" applyFont="1" applyBorder="1" applyAlignment="1">
      <alignment/>
    </xf>
    <xf numFmtId="0" fontId="38" fillId="0" borderId="17" xfId="0" applyFont="1" applyBorder="1" applyAlignment="1">
      <alignment/>
    </xf>
    <xf numFmtId="0" fontId="39" fillId="0" borderId="17" xfId="87" applyNumberFormat="1" applyFont="1" applyFill="1" applyBorder="1" applyAlignment="1">
      <alignment horizontal="center" vertical="center"/>
      <protection/>
    </xf>
    <xf numFmtId="0" fontId="40" fillId="0" borderId="17" xfId="87" applyNumberFormat="1" applyFont="1" applyFill="1" applyBorder="1" applyAlignment="1">
      <alignment vertical="center"/>
      <protection/>
    </xf>
    <xf numFmtId="4" fontId="40" fillId="0" borderId="17" xfId="87" applyNumberFormat="1" applyFont="1" applyFill="1" applyBorder="1" applyAlignment="1">
      <alignment vertical="center"/>
      <protection/>
    </xf>
    <xf numFmtId="4" fontId="40" fillId="0" borderId="15" xfId="87" applyNumberFormat="1" applyFont="1" applyFill="1" applyBorder="1" applyAlignment="1">
      <alignment vertical="center"/>
      <protection/>
    </xf>
    <xf numFmtId="0" fontId="38" fillId="0" borderId="18" xfId="0" applyFont="1" applyBorder="1" applyAlignment="1">
      <alignment/>
    </xf>
    <xf numFmtId="4" fontId="39" fillId="0" borderId="0" xfId="87" applyNumberFormat="1" applyFont="1" applyFill="1" applyAlignment="1">
      <alignment vertical="center"/>
      <protection/>
    </xf>
    <xf numFmtId="4" fontId="39" fillId="0" borderId="17" xfId="87" applyNumberFormat="1" applyFont="1" applyFill="1" applyBorder="1" applyAlignment="1">
      <alignment vertical="center"/>
      <protection/>
    </xf>
    <xf numFmtId="3" fontId="40" fillId="0" borderId="17" xfId="87" applyNumberFormat="1" applyFont="1" applyFill="1" applyBorder="1" applyAlignment="1">
      <alignment vertical="center"/>
      <protection/>
    </xf>
    <xf numFmtId="3" fontId="39" fillId="0" borderId="17" xfId="87" applyNumberFormat="1" applyFont="1" applyFill="1" applyBorder="1" applyAlignment="1">
      <alignment vertical="center"/>
      <protection/>
    </xf>
    <xf numFmtId="3" fontId="40" fillId="0" borderId="17" xfId="87" applyNumberFormat="1" applyFont="1" applyFill="1" applyBorder="1" applyAlignment="1">
      <alignment vertical="center" wrapText="1"/>
      <protection/>
    </xf>
    <xf numFmtId="3" fontId="41" fillId="0" borderId="17" xfId="87" applyNumberFormat="1" applyFont="1" applyFill="1" applyBorder="1" applyAlignment="1">
      <alignment vertical="center"/>
      <protection/>
    </xf>
    <xf numFmtId="3" fontId="41" fillId="0" borderId="17" xfId="87" applyNumberFormat="1" applyFont="1" applyFill="1" applyBorder="1" applyAlignment="1">
      <alignment vertical="center"/>
      <protection/>
    </xf>
    <xf numFmtId="3" fontId="40" fillId="0" borderId="17" xfId="87" applyNumberFormat="1" applyFont="1" applyFill="1" applyBorder="1" applyAlignment="1">
      <alignment vertical="center"/>
      <protection/>
    </xf>
    <xf numFmtId="0" fontId="38" fillId="0" borderId="19" xfId="0" applyFont="1" applyBorder="1" applyAlignment="1">
      <alignment/>
    </xf>
    <xf numFmtId="3" fontId="37" fillId="0" borderId="17" xfId="0" applyNumberFormat="1" applyFont="1" applyFill="1" applyBorder="1" applyAlignment="1">
      <alignment horizontal="left" vertical="center"/>
    </xf>
    <xf numFmtId="3" fontId="40" fillId="0" borderId="17" xfId="87" applyNumberFormat="1" applyFont="1" applyFill="1" applyBorder="1" applyAlignment="1">
      <alignment horizontal="right" vertical="center"/>
      <protection/>
    </xf>
    <xf numFmtId="3" fontId="42" fillId="0" borderId="0" xfId="0" applyNumberFormat="1" applyFont="1" applyBorder="1" applyAlignment="1" quotePrefix="1">
      <alignment horizontal="left"/>
    </xf>
    <xf numFmtId="3" fontId="43" fillId="0" borderId="0" xfId="0" applyNumberFormat="1" applyFont="1" applyBorder="1" applyAlignment="1" quotePrefix="1">
      <alignment horizontal="left"/>
    </xf>
    <xf numFmtId="3" fontId="42" fillId="0" borderId="0" xfId="0" applyNumberFormat="1" applyFont="1" applyBorder="1" applyAlignment="1">
      <alignment/>
    </xf>
    <xf numFmtId="3" fontId="42" fillId="0" borderId="0" xfId="0" applyNumberFormat="1" applyFont="1" applyAlignment="1">
      <alignment/>
    </xf>
    <xf numFmtId="3" fontId="38" fillId="0" borderId="0" xfId="0" applyNumberFormat="1" applyFont="1" applyBorder="1" applyAlignment="1">
      <alignment/>
    </xf>
    <xf numFmtId="0" fontId="42" fillId="0" borderId="0" xfId="0" applyNumberFormat="1" applyFont="1" applyAlignment="1">
      <alignment horizontal="center"/>
    </xf>
    <xf numFmtId="0" fontId="42" fillId="0" borderId="0" xfId="0" applyNumberFormat="1" applyFont="1" applyAlignment="1">
      <alignment/>
    </xf>
    <xf numFmtId="3" fontId="42" fillId="0" borderId="0" xfId="0" applyNumberFormat="1" applyFont="1" applyAlignment="1">
      <alignment wrapText="1"/>
    </xf>
    <xf numFmtId="3" fontId="44" fillId="0" borderId="0" xfId="0" applyNumberFormat="1" applyFont="1" applyBorder="1" applyAlignment="1">
      <alignment/>
    </xf>
    <xf numFmtId="0" fontId="43" fillId="0" borderId="19" xfId="0" applyNumberFormat="1" applyFont="1" applyBorder="1" applyAlignment="1">
      <alignment horizontal="center"/>
    </xf>
    <xf numFmtId="3" fontId="42" fillId="0" borderId="19" xfId="0" applyNumberFormat="1" applyFont="1" applyBorder="1" applyAlignment="1">
      <alignment/>
    </xf>
    <xf numFmtId="3" fontId="40" fillId="0" borderId="17" xfId="0" applyNumberFormat="1" applyFont="1" applyBorder="1" applyAlignment="1">
      <alignment vertical="center"/>
    </xf>
    <xf numFmtId="3" fontId="40" fillId="0" borderId="19" xfId="87" applyNumberFormat="1" applyFont="1" applyFill="1" applyBorder="1" applyAlignment="1" quotePrefix="1">
      <alignment horizontal="center" vertical="center" wrapText="1"/>
      <protection/>
    </xf>
    <xf numFmtId="4" fontId="39" fillId="0" borderId="19" xfId="87" applyNumberFormat="1" applyFont="1" applyFill="1" applyBorder="1" applyAlignment="1">
      <alignment vertical="center"/>
      <protection/>
    </xf>
    <xf numFmtId="3" fontId="44" fillId="0" borderId="19" xfId="0" applyNumberFormat="1" applyFont="1" applyBorder="1" applyAlignment="1">
      <alignment horizontal="center" vertical="center" wrapText="1" readingOrder="1"/>
    </xf>
    <xf numFmtId="3" fontId="43" fillId="0" borderId="0" xfId="0" applyNumberFormat="1" applyFont="1" applyBorder="1" applyAlignment="1">
      <alignment horizontal="left"/>
    </xf>
    <xf numFmtId="3" fontId="42" fillId="0" borderId="0" xfId="0" applyNumberFormat="1" applyFont="1" applyBorder="1" applyAlignment="1">
      <alignment horizontal="left"/>
    </xf>
    <xf numFmtId="0" fontId="50" fillId="0" borderId="0" xfId="0" applyFont="1" applyAlignment="1">
      <alignment/>
    </xf>
    <xf numFmtId="0" fontId="21" fillId="0" borderId="0" xfId="0" applyFont="1" applyAlignment="1">
      <alignment/>
    </xf>
    <xf numFmtId="4" fontId="39" fillId="0" borderId="0" xfId="87" applyNumberFormat="1" applyFont="1" applyFill="1" applyBorder="1" applyAlignment="1">
      <alignment vertical="center"/>
      <protection/>
    </xf>
    <xf numFmtId="3" fontId="44" fillId="0" borderId="0" xfId="0" applyNumberFormat="1" applyFont="1" applyBorder="1" applyAlignment="1">
      <alignment horizontal="center" vertical="center" wrapText="1" readingOrder="1"/>
    </xf>
    <xf numFmtId="3" fontId="40" fillId="0" borderId="0" xfId="0" applyNumberFormat="1" applyFont="1" applyBorder="1" applyAlignment="1">
      <alignment vertical="center"/>
    </xf>
    <xf numFmtId="0" fontId="38" fillId="0" borderId="20" xfId="0" applyFont="1" applyBorder="1" applyAlignment="1">
      <alignment/>
    </xf>
    <xf numFmtId="0" fontId="39" fillId="0" borderId="21" xfId="0" applyFont="1" applyBorder="1" applyAlignment="1">
      <alignment horizontal="center" vertical="center"/>
    </xf>
    <xf numFmtId="3" fontId="40" fillId="0" borderId="18" xfId="0" applyNumberFormat="1" applyFont="1" applyBorder="1" applyAlignment="1">
      <alignment vertical="center"/>
    </xf>
    <xf numFmtId="0" fontId="39" fillId="0" borderId="19" xfId="0" applyFont="1" applyBorder="1" applyAlignment="1">
      <alignment horizontal="center" vertical="center"/>
    </xf>
    <xf numFmtId="3" fontId="40" fillId="0" borderId="19" xfId="0" applyNumberFormat="1" applyFont="1" applyBorder="1" applyAlignment="1">
      <alignment horizontal="center" vertical="center" wrapText="1" readingOrder="1"/>
    </xf>
    <xf numFmtId="3" fontId="40" fillId="0" borderId="19" xfId="87" applyNumberFormat="1" applyFont="1" applyFill="1" applyBorder="1" applyAlignment="1">
      <alignment horizontal="center" vertical="center" wrapText="1"/>
      <protection/>
    </xf>
    <xf numFmtId="3" fontId="45" fillId="0" borderId="19" xfId="0" applyNumberFormat="1" applyFont="1" applyBorder="1" applyAlignment="1">
      <alignment horizontal="center" vertical="center" wrapText="1"/>
    </xf>
    <xf numFmtId="3" fontId="43" fillId="0" borderId="19" xfId="0" applyNumberFormat="1" applyFont="1" applyBorder="1" applyAlignment="1" quotePrefix="1">
      <alignment horizontal="left"/>
    </xf>
    <xf numFmtId="0" fontId="47" fillId="0" borderId="18" xfId="0" applyNumberFormat="1" applyFont="1" applyBorder="1" applyAlignment="1" quotePrefix="1">
      <alignment horizontal="left" vertical="center"/>
    </xf>
    <xf numFmtId="0" fontId="46" fillId="0" borderId="22" xfId="0" applyNumberFormat="1" applyFont="1" applyBorder="1" applyAlignment="1">
      <alignment horizontal="center" vertical="center"/>
    </xf>
    <xf numFmtId="3" fontId="39" fillId="0" borderId="17" xfId="0" applyNumberFormat="1" applyFont="1" applyBorder="1" applyAlignment="1">
      <alignment vertical="center"/>
    </xf>
    <xf numFmtId="3" fontId="39" fillId="0" borderId="17" xfId="0" applyNumberFormat="1" applyFont="1" applyBorder="1" applyAlignment="1">
      <alignment horizontal="center" vertical="center"/>
    </xf>
    <xf numFmtId="3" fontId="39" fillId="0" borderId="0" xfId="0" applyNumberFormat="1" applyFont="1" applyBorder="1" applyAlignment="1">
      <alignment/>
    </xf>
    <xf numFmtId="0" fontId="43" fillId="0" borderId="0" xfId="0" applyNumberFormat="1" applyFont="1" applyBorder="1" applyAlignment="1">
      <alignment horizontal="center"/>
    </xf>
    <xf numFmtId="0" fontId="40" fillId="0" borderId="0" xfId="87" applyNumberFormat="1" applyFont="1" applyFill="1" applyBorder="1" applyAlignment="1">
      <alignment vertical="center"/>
      <protection/>
    </xf>
    <xf numFmtId="3" fontId="40" fillId="0" borderId="19" xfId="0" applyNumberFormat="1" applyFont="1" applyBorder="1" applyAlignment="1">
      <alignment vertical="center"/>
    </xf>
    <xf numFmtId="3" fontId="44" fillId="0" borderId="19" xfId="0" applyNumberFormat="1" applyFont="1" applyBorder="1" applyAlignment="1">
      <alignment vertical="center"/>
    </xf>
    <xf numFmtId="0" fontId="42" fillId="0" borderId="0" xfId="0" applyNumberFormat="1" applyFont="1" applyBorder="1" applyAlignment="1">
      <alignment horizontal="center"/>
    </xf>
    <xf numFmtId="1" fontId="43" fillId="0" borderId="0" xfId="0" applyNumberFormat="1" applyFont="1" applyBorder="1" applyAlignment="1" quotePrefix="1">
      <alignment horizontal="left"/>
    </xf>
    <xf numFmtId="3" fontId="45" fillId="0" borderId="17" xfId="0" applyNumberFormat="1" applyFont="1" applyBorder="1" applyAlignment="1">
      <alignment vertical="center" wrapText="1"/>
    </xf>
    <xf numFmtId="3" fontId="39" fillId="0" borderId="17" xfId="87" applyNumberFormat="1" applyFont="1" applyFill="1" applyBorder="1" applyAlignment="1">
      <alignment horizontal="center" vertical="center" wrapText="1"/>
      <protection/>
    </xf>
    <xf numFmtId="0" fontId="40" fillId="0" borderId="17" xfId="0" applyFont="1" applyBorder="1" applyAlignment="1">
      <alignment horizontal="center" vertical="center"/>
    </xf>
    <xf numFmtId="3" fontId="45" fillId="0" borderId="17" xfId="0" applyNumberFormat="1" applyFont="1" applyBorder="1" applyAlignment="1">
      <alignment horizontal="right" vertical="center" wrapText="1"/>
    </xf>
    <xf numFmtId="3" fontId="40" fillId="0" borderId="17" xfId="0" applyNumberFormat="1" applyFont="1" applyBorder="1" applyAlignment="1">
      <alignment horizontal="right" vertical="center" wrapText="1"/>
    </xf>
    <xf numFmtId="3" fontId="54" fillId="0" borderId="17" xfId="87" applyNumberFormat="1" applyFont="1" applyFill="1" applyBorder="1" applyAlignment="1">
      <alignment vertical="center"/>
      <protection/>
    </xf>
    <xf numFmtId="3" fontId="54" fillId="0" borderId="17" xfId="87" applyNumberFormat="1" applyFont="1" applyFill="1" applyBorder="1" applyAlignment="1">
      <alignment horizontal="right" vertical="center"/>
      <protection/>
    </xf>
    <xf numFmtId="0" fontId="55" fillId="0" borderId="17" xfId="87" applyNumberFormat="1" applyFont="1" applyFill="1" applyBorder="1" applyAlignment="1">
      <alignment horizontal="center" vertical="center"/>
      <protection/>
    </xf>
    <xf numFmtId="0" fontId="55" fillId="0" borderId="17" xfId="87" applyNumberFormat="1" applyFont="1" applyFill="1" applyBorder="1" applyAlignment="1" quotePrefix="1">
      <alignment horizontal="center" vertical="center" wrapText="1"/>
      <protection/>
    </xf>
    <xf numFmtId="0" fontId="54" fillId="0" borderId="17" xfId="87" applyNumberFormat="1" applyFont="1" applyFill="1" applyBorder="1" applyAlignment="1">
      <alignment vertical="center"/>
      <protection/>
    </xf>
    <xf numFmtId="0" fontId="56" fillId="27" borderId="17" xfId="0" applyFont="1" applyFill="1" applyBorder="1" applyAlignment="1">
      <alignment horizontal="left" vertical="center" wrapText="1"/>
    </xf>
    <xf numFmtId="0" fontId="56" fillId="0" borderId="17" xfId="0" applyFont="1" applyFill="1" applyBorder="1" applyAlignment="1">
      <alignment horizontal="left" vertical="center" wrapText="1"/>
    </xf>
    <xf numFmtId="0" fontId="54" fillId="0" borderId="17" xfId="87" applyNumberFormat="1" applyFont="1" applyFill="1" applyBorder="1" applyAlignment="1">
      <alignment horizontal="left" vertical="center" wrapText="1"/>
      <protection/>
    </xf>
    <xf numFmtId="0" fontId="53" fillId="0" borderId="17" xfId="87" applyNumberFormat="1" applyFont="1" applyFill="1" applyBorder="1" applyAlignment="1" quotePrefix="1">
      <alignment horizontal="center" vertical="center" wrapText="1"/>
      <protection/>
    </xf>
    <xf numFmtId="0" fontId="53" fillId="0" borderId="17" xfId="87" applyNumberFormat="1" applyFont="1" applyFill="1" applyBorder="1" applyAlignment="1">
      <alignment horizontal="center" vertical="center" wrapText="1"/>
      <protection/>
    </xf>
    <xf numFmtId="3" fontId="53" fillId="0" borderId="17" xfId="87" applyNumberFormat="1" applyFont="1" applyFill="1" applyBorder="1" applyAlignment="1" quotePrefix="1">
      <alignment horizontal="center" vertical="center" wrapText="1"/>
      <protection/>
    </xf>
    <xf numFmtId="3" fontId="53" fillId="0" borderId="17" xfId="87" applyNumberFormat="1" applyFont="1" applyFill="1" applyBorder="1" applyAlignment="1">
      <alignment horizontal="center" vertical="center" wrapText="1"/>
      <protection/>
    </xf>
    <xf numFmtId="3" fontId="53" fillId="0" borderId="17" xfId="0" applyNumberFormat="1" applyFont="1" applyBorder="1" applyAlignment="1">
      <alignment horizontal="center" vertical="center" wrapText="1" readingOrder="1"/>
    </xf>
    <xf numFmtId="0" fontId="54" fillId="0" borderId="17" xfId="87" applyNumberFormat="1" applyFont="1" applyFill="1" applyBorder="1" applyAlignment="1">
      <alignment horizontal="center" vertical="center"/>
      <protection/>
    </xf>
    <xf numFmtId="0" fontId="56" fillId="9" borderId="17" xfId="0" applyFont="1" applyFill="1" applyBorder="1" applyAlignment="1">
      <alignment horizontal="left" vertical="center" wrapText="1"/>
    </xf>
    <xf numFmtId="0" fontId="41" fillId="0" borderId="17" xfId="87" applyNumberFormat="1" applyFont="1" applyFill="1" applyBorder="1" applyAlignment="1">
      <alignment horizontal="center" vertical="center"/>
      <protection/>
    </xf>
    <xf numFmtId="0" fontId="54" fillId="0" borderId="17" xfId="87" applyNumberFormat="1" applyFont="1" applyFill="1" applyBorder="1" applyAlignment="1">
      <alignment horizontal="center" vertical="center"/>
      <protection/>
    </xf>
    <xf numFmtId="0" fontId="54" fillId="0" borderId="17" xfId="87" applyNumberFormat="1" applyFont="1" applyFill="1" applyBorder="1" applyAlignment="1" quotePrefix="1">
      <alignment horizontal="center" vertical="center"/>
      <protection/>
    </xf>
    <xf numFmtId="0" fontId="54" fillId="0" borderId="17" xfId="87" applyNumberFormat="1" applyFont="1" applyFill="1" applyBorder="1" applyAlignment="1">
      <alignment horizontal="left" vertical="center"/>
      <protection/>
    </xf>
    <xf numFmtId="0" fontId="54" fillId="8" borderId="17" xfId="87" applyNumberFormat="1" applyFont="1" applyFill="1" applyBorder="1" applyAlignment="1">
      <alignment vertical="center"/>
      <protection/>
    </xf>
    <xf numFmtId="49" fontId="57" fillId="28" borderId="17" xfId="0" applyNumberFormat="1" applyFont="1" applyFill="1" applyBorder="1" applyAlignment="1">
      <alignment horizontal="left" vertical="center" wrapText="1"/>
    </xf>
    <xf numFmtId="49" fontId="57" fillId="0" borderId="17" xfId="0" applyNumberFormat="1" applyFont="1" applyFill="1" applyBorder="1" applyAlignment="1">
      <alignment horizontal="left" vertical="center" wrapText="1"/>
    </xf>
    <xf numFmtId="0" fontId="54" fillId="0" borderId="17" xfId="87" applyNumberFormat="1" applyFont="1" applyFill="1" applyBorder="1" applyAlignment="1">
      <alignment vertical="center"/>
      <protection/>
    </xf>
    <xf numFmtId="3" fontId="54" fillId="0" borderId="17" xfId="87" applyNumberFormat="1" applyFont="1" applyFill="1" applyBorder="1" applyAlignment="1">
      <alignment vertical="center"/>
      <protection/>
    </xf>
    <xf numFmtId="3" fontId="54" fillId="0" borderId="17" xfId="87" applyNumberFormat="1" applyFont="1" applyFill="1" applyBorder="1" applyAlignment="1">
      <alignment vertical="center" wrapText="1"/>
      <protection/>
    </xf>
    <xf numFmtId="0" fontId="53" fillId="0" borderId="17" xfId="0" applyNumberFormat="1" applyFont="1" applyBorder="1" applyAlignment="1">
      <alignment horizontal="center" vertical="center" wrapText="1"/>
    </xf>
    <xf numFmtId="3" fontId="58" fillId="0" borderId="17" xfId="0" applyNumberFormat="1" applyFont="1" applyBorder="1" applyAlignment="1">
      <alignment horizontal="center" vertical="center" wrapText="1"/>
    </xf>
    <xf numFmtId="0" fontId="54" fillId="27" borderId="17" xfId="0" applyNumberFormat="1" applyFont="1" applyFill="1" applyBorder="1" applyAlignment="1">
      <alignment horizontal="center" vertical="center"/>
    </xf>
    <xf numFmtId="0" fontId="54" fillId="27" borderId="17" xfId="0" applyNumberFormat="1" applyFont="1" applyFill="1" applyBorder="1" applyAlignment="1">
      <alignment horizontal="left" vertical="center"/>
    </xf>
    <xf numFmtId="3" fontId="54" fillId="0" borderId="17" xfId="0" applyNumberFormat="1" applyFont="1" applyBorder="1" applyAlignment="1">
      <alignment vertical="center"/>
    </xf>
    <xf numFmtId="3" fontId="41" fillId="0" borderId="17" xfId="0" applyNumberFormat="1" applyFont="1" applyBorder="1" applyAlignment="1">
      <alignment vertical="center"/>
    </xf>
    <xf numFmtId="0" fontId="54" fillId="0" borderId="17" xfId="0" applyNumberFormat="1" applyFont="1" applyBorder="1" applyAlignment="1">
      <alignment horizontal="center"/>
    </xf>
    <xf numFmtId="0" fontId="41" fillId="0" borderId="17" xfId="0" applyNumberFormat="1" applyFont="1" applyBorder="1" applyAlignment="1">
      <alignment horizontal="center" vertical="center"/>
    </xf>
    <xf numFmtId="0" fontId="54" fillId="0" borderId="17" xfId="0" applyNumberFormat="1" applyFont="1" applyBorder="1" applyAlignment="1" quotePrefix="1">
      <alignment horizontal="left" vertical="center"/>
    </xf>
    <xf numFmtId="0" fontId="56" fillId="22" borderId="17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6" fillId="27" borderId="17" xfId="0" applyFont="1" applyFill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178" fontId="53" fillId="0" borderId="17" xfId="0" applyNumberFormat="1" applyFont="1" applyBorder="1" applyAlignment="1">
      <alignment horizontal="center" vertical="center" wrapText="1" readingOrder="1"/>
    </xf>
    <xf numFmtId="0" fontId="54" fillId="0" borderId="17" xfId="0" applyNumberFormat="1" applyFont="1" applyBorder="1" applyAlignment="1">
      <alignment horizontal="center" vertical="center" wrapText="1"/>
    </xf>
    <xf numFmtId="3" fontId="41" fillId="0" borderId="17" xfId="0" applyNumberFormat="1" applyFont="1" applyBorder="1" applyAlignment="1">
      <alignment/>
    </xf>
    <xf numFmtId="0" fontId="52" fillId="0" borderId="17" xfId="0" applyFont="1" applyBorder="1" applyAlignment="1">
      <alignment horizontal="center" vertical="center"/>
    </xf>
    <xf numFmtId="0" fontId="54" fillId="0" borderId="17" xfId="87" applyNumberFormat="1" applyFont="1" applyFill="1" applyBorder="1" applyAlignment="1">
      <alignment vertical="center" wrapText="1"/>
      <protection/>
    </xf>
    <xf numFmtId="3" fontId="54" fillId="0" borderId="17" xfId="0" applyNumberFormat="1" applyFont="1" applyBorder="1" applyAlignment="1">
      <alignment vertical="center" wrapText="1"/>
    </xf>
    <xf numFmtId="3" fontId="51" fillId="0" borderId="17" xfId="0" applyNumberFormat="1" applyFont="1" applyBorder="1" applyAlignment="1" quotePrefix="1">
      <alignment horizontal="left" vertical="center"/>
    </xf>
    <xf numFmtId="3" fontId="54" fillId="0" borderId="17" xfId="0" applyNumberFormat="1" applyFont="1" applyBorder="1" applyAlignment="1">
      <alignment horizontal="right" vertical="center" wrapText="1" readingOrder="1"/>
    </xf>
    <xf numFmtId="3" fontId="51" fillId="0" borderId="17" xfId="0" applyNumberFormat="1" applyFont="1" applyBorder="1" applyAlignment="1">
      <alignment vertical="center" wrapText="1"/>
    </xf>
    <xf numFmtId="0" fontId="60" fillId="0" borderId="0" xfId="0" applyNumberFormat="1" applyFont="1" applyFill="1" applyBorder="1" applyAlignment="1" applyProtection="1">
      <alignment vertical="center" wrapText="1"/>
      <protection/>
    </xf>
    <xf numFmtId="0" fontId="60" fillId="0" borderId="0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Border="1" applyAlignment="1" applyProtection="1">
      <alignment horizontal="left" vertical="center" wrapText="1"/>
      <protection/>
    </xf>
    <xf numFmtId="0" fontId="60" fillId="0" borderId="0" xfId="0" applyNumberFormat="1" applyFont="1" applyFill="1" applyBorder="1" applyAlignment="1" applyProtection="1">
      <alignment/>
      <protection/>
    </xf>
    <xf numFmtId="0" fontId="59" fillId="0" borderId="0" xfId="0" applyFont="1" applyAlignment="1">
      <alignment horizontal="right"/>
    </xf>
    <xf numFmtId="3" fontId="59" fillId="0" borderId="23" xfId="0" applyNumberFormat="1" applyFont="1" applyBorder="1" applyAlignment="1">
      <alignment/>
    </xf>
    <xf numFmtId="1" fontId="59" fillId="0" borderId="17" xfId="0" applyNumberFormat="1" applyFont="1" applyBorder="1" applyAlignment="1">
      <alignment horizontal="left" wrapText="1"/>
    </xf>
    <xf numFmtId="3" fontId="59" fillId="0" borderId="17" xfId="0" applyNumberFormat="1" applyFont="1" applyBorder="1" applyAlignment="1">
      <alignment horizontal="center" vertical="center" wrapText="1"/>
    </xf>
    <xf numFmtId="3" fontId="59" fillId="0" borderId="17" xfId="0" applyNumberFormat="1" applyFont="1" applyBorder="1" applyAlignment="1">
      <alignment/>
    </xf>
    <xf numFmtId="3" fontId="59" fillId="0" borderId="17" xfId="0" applyNumberFormat="1" applyFont="1" applyFill="1" applyBorder="1" applyAlignment="1">
      <alignment horizontal="right" wrapText="1"/>
    </xf>
    <xf numFmtId="3" fontId="59" fillId="0" borderId="17" xfId="0" applyNumberFormat="1" applyFont="1" applyBorder="1" applyAlignment="1">
      <alignment horizontal="right" vertical="center" wrapText="1"/>
    </xf>
    <xf numFmtId="3" fontId="59" fillId="0" borderId="17" xfId="0" applyNumberFormat="1" applyFont="1" applyBorder="1" applyAlignment="1">
      <alignment horizontal="right" wrapText="1"/>
    </xf>
    <xf numFmtId="3" fontId="59" fillId="0" borderId="17" xfId="0" applyNumberFormat="1" applyFont="1" applyFill="1" applyBorder="1" applyAlignment="1">
      <alignment horizontal="right" vertical="center" wrapText="1"/>
    </xf>
    <xf numFmtId="3" fontId="59" fillId="0" borderId="17" xfId="0" applyNumberFormat="1" applyFont="1" applyFill="1" applyBorder="1" applyAlignment="1">
      <alignment vertical="center" wrapText="1"/>
    </xf>
    <xf numFmtId="3" fontId="59" fillId="0" borderId="17" xfId="0" applyNumberFormat="1" applyFont="1" applyBorder="1" applyAlignment="1">
      <alignment vertical="center" wrapText="1"/>
    </xf>
    <xf numFmtId="3" fontId="60" fillId="0" borderId="17" xfId="0" applyNumberFormat="1" applyFont="1" applyFill="1" applyBorder="1" applyAlignment="1" applyProtection="1">
      <alignment/>
      <protection/>
    </xf>
    <xf numFmtId="3" fontId="59" fillId="0" borderId="17" xfId="0" applyNumberFormat="1" applyFont="1" applyBorder="1" applyAlignment="1">
      <alignment horizontal="center" wrapText="1"/>
    </xf>
    <xf numFmtId="0" fontId="60" fillId="0" borderId="17" xfId="0" applyNumberFormat="1" applyFont="1" applyFill="1" applyBorder="1" applyAlignment="1" applyProtection="1">
      <alignment horizontal="left"/>
      <protection/>
    </xf>
    <xf numFmtId="3" fontId="50" fillId="0" borderId="17" xfId="0" applyNumberFormat="1" applyFont="1" applyBorder="1" applyAlignment="1">
      <alignment/>
    </xf>
    <xf numFmtId="3" fontId="59" fillId="0" borderId="17" xfId="0" applyNumberFormat="1" applyFont="1" applyFill="1" applyBorder="1" applyAlignment="1">
      <alignment/>
    </xf>
    <xf numFmtId="3" fontId="38" fillId="0" borderId="0" xfId="0" applyNumberFormat="1" applyFont="1" applyAlignment="1">
      <alignment horizontal="left"/>
    </xf>
    <xf numFmtId="3" fontId="62" fillId="0" borderId="0" xfId="0" applyNumberFormat="1" applyFont="1" applyBorder="1" applyAlignment="1">
      <alignment vertical="center"/>
    </xf>
    <xf numFmtId="3" fontId="50" fillId="0" borderId="0" xfId="0" applyNumberFormat="1" applyFont="1" applyBorder="1" applyAlignment="1">
      <alignment horizontal="center" vertical="center" wrapText="1"/>
    </xf>
    <xf numFmtId="3" fontId="63" fillId="0" borderId="0" xfId="0" applyNumberFormat="1" applyFont="1" applyBorder="1" applyAlignment="1">
      <alignment horizontal="center" vertical="center" wrapText="1"/>
    </xf>
    <xf numFmtId="3" fontId="50" fillId="0" borderId="0" xfId="0" applyNumberFormat="1" applyFont="1" applyFill="1" applyBorder="1" applyAlignment="1">
      <alignment horizontal="center" vertical="center" wrapText="1"/>
    </xf>
    <xf numFmtId="0" fontId="47" fillId="0" borderId="17" xfId="0" applyNumberFormat="1" applyFont="1" applyBorder="1" applyAlignment="1">
      <alignment horizontal="center" vertical="center" wrapText="1"/>
    </xf>
    <xf numFmtId="3" fontId="47" fillId="0" borderId="17" xfId="0" applyNumberFormat="1" applyFont="1" applyFill="1" applyBorder="1" applyAlignment="1">
      <alignment horizontal="center" vertical="center" wrapText="1"/>
    </xf>
    <xf numFmtId="3" fontId="50" fillId="0" borderId="17" xfId="0" applyNumberFormat="1" applyFont="1" applyFill="1" applyBorder="1" applyAlignment="1">
      <alignment horizontal="center" vertical="center" wrapText="1"/>
    </xf>
    <xf numFmtId="0" fontId="47" fillId="0" borderId="17" xfId="0" applyNumberFormat="1" applyFont="1" applyBorder="1" applyAlignment="1">
      <alignment horizontal="center"/>
    </xf>
    <xf numFmtId="0" fontId="47" fillId="0" borderId="17" xfId="0" applyNumberFormat="1" applyFont="1" applyBorder="1" applyAlignment="1">
      <alignment horizontal="center" wrapText="1"/>
    </xf>
    <xf numFmtId="3" fontId="47" fillId="0" borderId="17" xfId="0" applyNumberFormat="1" applyFont="1" applyBorder="1" applyAlignment="1">
      <alignment/>
    </xf>
    <xf numFmtId="3" fontId="44" fillId="0" borderId="17" xfId="0" applyNumberFormat="1" applyFont="1" applyBorder="1" applyAlignment="1">
      <alignment/>
    </xf>
    <xf numFmtId="0" fontId="47" fillId="0" borderId="17" xfId="0" applyNumberFormat="1" applyFont="1" applyBorder="1" applyAlignment="1">
      <alignment horizontal="center"/>
    </xf>
    <xf numFmtId="3" fontId="47" fillId="0" borderId="17" xfId="0" applyNumberFormat="1" applyFont="1" applyBorder="1" applyAlignment="1">
      <alignment/>
    </xf>
    <xf numFmtId="3" fontId="50" fillId="0" borderId="17" xfId="0" applyNumberFormat="1" applyFont="1" applyBorder="1" applyAlignment="1">
      <alignment vertical="center"/>
    </xf>
    <xf numFmtId="3" fontId="59" fillId="0" borderId="0" xfId="0" applyNumberFormat="1" applyFont="1" applyBorder="1" applyAlignment="1">
      <alignment vertical="center"/>
    </xf>
    <xf numFmtId="3" fontId="50" fillId="0" borderId="0" xfId="0" applyNumberFormat="1" applyFont="1" applyBorder="1" applyAlignment="1">
      <alignment vertical="center"/>
    </xf>
    <xf numFmtId="3" fontId="44" fillId="0" borderId="17" xfId="0" applyNumberFormat="1" applyFont="1" applyBorder="1" applyAlignment="1">
      <alignment/>
    </xf>
    <xf numFmtId="0" fontId="64" fillId="0" borderId="17" xfId="0" applyNumberFormat="1" applyFont="1" applyBorder="1" applyAlignment="1">
      <alignment horizontal="center"/>
    </xf>
    <xf numFmtId="0" fontId="64" fillId="0" borderId="17" xfId="0" applyNumberFormat="1" applyFont="1" applyBorder="1" applyAlignment="1">
      <alignment/>
    </xf>
    <xf numFmtId="3" fontId="65" fillId="0" borderId="17" xfId="0" applyNumberFormat="1" applyFont="1" applyBorder="1" applyAlignment="1">
      <alignment vertical="center"/>
    </xf>
    <xf numFmtId="0" fontId="66" fillId="0" borderId="19" xfId="0" applyNumberFormat="1" applyFont="1" applyBorder="1" applyAlignment="1">
      <alignment horizontal="center"/>
    </xf>
    <xf numFmtId="0" fontId="66" fillId="0" borderId="19" xfId="0" applyNumberFormat="1" applyFont="1" applyBorder="1" applyAlignment="1">
      <alignment horizontal="left"/>
    </xf>
    <xf numFmtId="3" fontId="66" fillId="0" borderId="19" xfId="0" applyNumberFormat="1" applyFont="1" applyBorder="1" applyAlignment="1">
      <alignment/>
    </xf>
    <xf numFmtId="3" fontId="62" fillId="0" borderId="19" xfId="0" applyNumberFormat="1" applyFont="1" applyBorder="1" applyAlignment="1">
      <alignment wrapText="1"/>
    </xf>
    <xf numFmtId="3" fontId="62" fillId="0" borderId="19" xfId="0" applyNumberFormat="1" applyFont="1" applyBorder="1" applyAlignment="1">
      <alignment/>
    </xf>
    <xf numFmtId="0" fontId="46" fillId="0" borderId="0" xfId="0" applyNumberFormat="1" applyFont="1" applyBorder="1" applyAlignment="1">
      <alignment horizontal="center"/>
    </xf>
    <xf numFmtId="0" fontId="46" fillId="0" borderId="0" xfId="0" applyNumberFormat="1" applyFont="1" applyBorder="1" applyAlignment="1">
      <alignment/>
    </xf>
    <xf numFmtId="3" fontId="46" fillId="0" borderId="0" xfId="0" applyNumberFormat="1" applyFont="1" applyBorder="1" applyAlignment="1">
      <alignment/>
    </xf>
    <xf numFmtId="3" fontId="46" fillId="0" borderId="0" xfId="0" applyNumberFormat="1" applyFont="1" applyBorder="1" applyAlignment="1">
      <alignment vertical="center"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21" fillId="0" borderId="0" xfId="0" applyFont="1" applyBorder="1" applyAlignment="1">
      <alignment/>
    </xf>
    <xf numFmtId="3" fontId="53" fillId="0" borderId="17" xfId="0" applyNumberFormat="1" applyFont="1" applyBorder="1" applyAlignment="1">
      <alignment horizontal="center" vertical="center" wrapText="1"/>
    </xf>
    <xf numFmtId="3" fontId="53" fillId="22" borderId="17" xfId="0" applyNumberFormat="1" applyFont="1" applyFill="1" applyBorder="1" applyAlignment="1">
      <alignment horizontal="center" vertical="center" wrapText="1"/>
    </xf>
    <xf numFmtId="3" fontId="53" fillId="0" borderId="17" xfId="0" applyNumberFormat="1" applyFont="1" applyFill="1" applyBorder="1" applyAlignment="1">
      <alignment horizontal="center" vertical="center" wrapText="1"/>
    </xf>
    <xf numFmtId="3" fontId="54" fillId="22" borderId="17" xfId="0" applyNumberFormat="1" applyFont="1" applyFill="1" applyBorder="1" applyAlignment="1">
      <alignment horizontal="center" vertical="center" wrapText="1"/>
    </xf>
    <xf numFmtId="0" fontId="54" fillId="0" borderId="17" xfId="0" applyNumberFormat="1" applyFont="1" applyFill="1" applyBorder="1" applyAlignment="1">
      <alignment horizontal="center" vertical="center"/>
    </xf>
    <xf numFmtId="3" fontId="54" fillId="0" borderId="17" xfId="0" applyNumberFormat="1" applyFont="1" applyBorder="1" applyAlignment="1">
      <alignment/>
    </xf>
    <xf numFmtId="3" fontId="54" fillId="0" borderId="17" xfId="0" applyNumberFormat="1" applyFont="1" applyBorder="1" applyAlignment="1">
      <alignment/>
    </xf>
    <xf numFmtId="3" fontId="51" fillId="0" borderId="17" xfId="0" applyNumberFormat="1" applyFont="1" applyBorder="1" applyAlignment="1">
      <alignment horizontal="center" vertical="center" wrapText="1" readingOrder="1"/>
    </xf>
    <xf numFmtId="3" fontId="51" fillId="0" borderId="17" xfId="87" applyNumberFormat="1" applyFont="1" applyFill="1" applyBorder="1" applyAlignment="1">
      <alignment horizontal="center" vertical="center" wrapText="1"/>
      <protection/>
    </xf>
    <xf numFmtId="178" fontId="51" fillId="0" borderId="17" xfId="0" applyNumberFormat="1" applyFont="1" applyBorder="1" applyAlignment="1">
      <alignment horizontal="center" vertical="center" wrapText="1" readingOrder="1"/>
    </xf>
    <xf numFmtId="3" fontId="54" fillId="0" borderId="17" xfId="0" applyNumberFormat="1" applyFont="1" applyBorder="1" applyAlignment="1">
      <alignment horizontal="right" vertical="center" wrapText="1" readingOrder="1"/>
    </xf>
    <xf numFmtId="4" fontId="47" fillId="0" borderId="17" xfId="0" applyNumberFormat="1" applyFont="1" applyBorder="1" applyAlignment="1">
      <alignment/>
    </xf>
    <xf numFmtId="4" fontId="47" fillId="0" borderId="17" xfId="0" applyNumberFormat="1" applyFont="1" applyBorder="1" applyAlignment="1">
      <alignment vertical="center"/>
    </xf>
    <xf numFmtId="3" fontId="67" fillId="0" borderId="24" xfId="0" applyNumberFormat="1" applyFont="1" applyBorder="1" applyAlignment="1">
      <alignment/>
    </xf>
    <xf numFmtId="3" fontId="52" fillId="0" borderId="17" xfId="0" applyNumberFormat="1" applyFont="1" applyFill="1" applyBorder="1" applyAlignment="1" applyProtection="1">
      <alignment/>
      <protection/>
    </xf>
    <xf numFmtId="1" fontId="67" fillId="0" borderId="0" xfId="0" applyNumberFormat="1" applyFont="1" applyAlignment="1">
      <alignment wrapText="1"/>
    </xf>
    <xf numFmtId="0" fontId="67" fillId="0" borderId="0" xfId="0" applyFont="1" applyAlignment="1">
      <alignment/>
    </xf>
    <xf numFmtId="0" fontId="67" fillId="0" borderId="0" xfId="0" applyFont="1" applyAlignment="1">
      <alignment horizontal="right"/>
    </xf>
    <xf numFmtId="1" fontId="61" fillId="29" borderId="25" xfId="0" applyNumberFormat="1" applyFont="1" applyFill="1" applyBorder="1" applyAlignment="1">
      <alignment horizontal="right" vertical="top" wrapText="1"/>
    </xf>
    <xf numFmtId="1" fontId="61" fillId="29" borderId="26" xfId="0" applyNumberFormat="1" applyFont="1" applyFill="1" applyBorder="1" applyAlignment="1">
      <alignment horizontal="left" wrapText="1"/>
    </xf>
    <xf numFmtId="0" fontId="61" fillId="0" borderId="27" xfId="0" applyFont="1" applyBorder="1" applyAlignment="1">
      <alignment vertical="center" wrapText="1"/>
    </xf>
    <xf numFmtId="0" fontId="61" fillId="0" borderId="28" xfId="0" applyFont="1" applyBorder="1" applyAlignment="1">
      <alignment vertical="center" wrapText="1"/>
    </xf>
    <xf numFmtId="0" fontId="61" fillId="0" borderId="29" xfId="0" applyFont="1" applyBorder="1" applyAlignment="1">
      <alignment vertical="center" wrapText="1"/>
    </xf>
    <xf numFmtId="1" fontId="61" fillId="29" borderId="30" xfId="0" applyNumberFormat="1" applyFont="1" applyFill="1" applyBorder="1" applyAlignment="1">
      <alignment horizontal="left" wrapText="1"/>
    </xf>
    <xf numFmtId="0" fontId="61" fillId="0" borderId="31" xfId="0" applyFont="1" applyBorder="1" applyAlignment="1">
      <alignment vertical="center" wrapText="1"/>
    </xf>
    <xf numFmtId="0" fontId="61" fillId="0" borderId="32" xfId="0" applyFont="1" applyBorder="1" applyAlignment="1">
      <alignment vertical="center" wrapText="1"/>
    </xf>
    <xf numFmtId="0" fontId="61" fillId="0" borderId="33" xfId="0" applyFont="1" applyBorder="1" applyAlignment="1">
      <alignment vertical="center" wrapText="1"/>
    </xf>
    <xf numFmtId="0" fontId="61" fillId="0" borderId="34" xfId="0" applyFont="1" applyBorder="1" applyAlignment="1">
      <alignment vertical="center" wrapText="1"/>
    </xf>
    <xf numFmtId="1" fontId="61" fillId="0" borderId="35" xfId="0" applyNumberFormat="1" applyFont="1" applyBorder="1" applyAlignment="1">
      <alignment wrapText="1"/>
    </xf>
    <xf numFmtId="0" fontId="26" fillId="0" borderId="0" xfId="0" applyNumberFormat="1" applyFont="1" applyFill="1" applyBorder="1" applyAlignment="1" applyProtection="1">
      <alignment vertical="center" wrapText="1"/>
      <protection/>
    </xf>
    <xf numFmtId="1" fontId="61" fillId="0" borderId="25" xfId="0" applyNumberFormat="1" applyFont="1" applyFill="1" applyBorder="1" applyAlignment="1">
      <alignment horizontal="right" vertical="top" wrapText="1"/>
    </xf>
    <xf numFmtId="1" fontId="61" fillId="0" borderId="26" xfId="0" applyNumberFormat="1" applyFont="1" applyFill="1" applyBorder="1" applyAlignment="1">
      <alignment horizontal="left" wrapText="1"/>
    </xf>
    <xf numFmtId="1" fontId="67" fillId="0" borderId="25" xfId="0" applyNumberFormat="1" applyFont="1" applyBorder="1" applyAlignment="1">
      <alignment horizontal="left" wrapText="1"/>
    </xf>
    <xf numFmtId="3" fontId="67" fillId="0" borderId="31" xfId="0" applyNumberFormat="1" applyFont="1" applyBorder="1" applyAlignment="1">
      <alignment horizontal="center" vertical="center" wrapText="1"/>
    </xf>
    <xf numFmtId="3" fontId="67" fillId="0" borderId="32" xfId="0" applyNumberFormat="1" applyFont="1" applyBorder="1" applyAlignment="1">
      <alignment/>
    </xf>
    <xf numFmtId="3" fontId="67" fillId="0" borderId="32" xfId="0" applyNumberFormat="1" applyFont="1" applyBorder="1" applyAlignment="1">
      <alignment horizontal="right" wrapText="1"/>
    </xf>
    <xf numFmtId="3" fontId="67" fillId="0" borderId="32" xfId="0" applyNumberFormat="1" applyFont="1" applyBorder="1" applyAlignment="1">
      <alignment horizontal="center" vertical="center" wrapText="1"/>
    </xf>
    <xf numFmtId="3" fontId="67" fillId="0" borderId="33" xfId="0" applyNumberFormat="1" applyFont="1" applyBorder="1" applyAlignment="1">
      <alignment horizontal="center" vertical="center" wrapText="1"/>
    </xf>
    <xf numFmtId="3" fontId="67" fillId="0" borderId="34" xfId="0" applyNumberFormat="1" applyFont="1" applyBorder="1" applyAlignment="1">
      <alignment horizontal="center" vertical="center" wrapText="1"/>
    </xf>
    <xf numFmtId="1" fontId="67" fillId="0" borderId="36" xfId="0" applyNumberFormat="1" applyFont="1" applyBorder="1" applyAlignment="1">
      <alignment horizontal="left" wrapText="1"/>
    </xf>
    <xf numFmtId="3" fontId="67" fillId="0" borderId="37" xfId="0" applyNumberFormat="1" applyFont="1" applyBorder="1" applyAlignment="1">
      <alignment/>
    </xf>
    <xf numFmtId="3" fontId="67" fillId="0" borderId="38" xfId="0" applyNumberFormat="1" applyFont="1" applyBorder="1" applyAlignment="1">
      <alignment/>
    </xf>
    <xf numFmtId="3" fontId="67" fillId="0" borderId="39" xfId="0" applyNumberFormat="1" applyFont="1" applyBorder="1" applyAlignment="1">
      <alignment/>
    </xf>
    <xf numFmtId="1" fontId="67" fillId="0" borderId="36" xfId="0" applyNumberFormat="1" applyFont="1" applyBorder="1" applyAlignment="1">
      <alignment wrapText="1"/>
    </xf>
    <xf numFmtId="1" fontId="67" fillId="0" borderId="23" xfId="0" applyNumberFormat="1" applyFont="1" applyBorder="1" applyAlignment="1">
      <alignment wrapText="1"/>
    </xf>
    <xf numFmtId="3" fontId="67" fillId="0" borderId="40" xfId="0" applyNumberFormat="1" applyFont="1" applyBorder="1" applyAlignment="1">
      <alignment/>
    </xf>
    <xf numFmtId="3" fontId="67" fillId="0" borderId="41" xfId="0" applyNumberFormat="1" applyFont="1" applyBorder="1" applyAlignment="1">
      <alignment/>
    </xf>
    <xf numFmtId="3" fontId="67" fillId="0" borderId="42" xfId="0" applyNumberFormat="1" applyFont="1" applyBorder="1" applyAlignment="1">
      <alignment/>
    </xf>
    <xf numFmtId="3" fontId="67" fillId="0" borderId="43" xfId="0" applyNumberFormat="1" applyFont="1" applyBorder="1" applyAlignment="1">
      <alignment/>
    </xf>
    <xf numFmtId="3" fontId="67" fillId="0" borderId="44" xfId="0" applyNumberFormat="1" applyFont="1" applyBorder="1" applyAlignment="1">
      <alignment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vertical="center"/>
    </xf>
    <xf numFmtId="3" fontId="67" fillId="0" borderId="35" xfId="0" applyNumberFormat="1" applyFont="1" applyBorder="1" applyAlignment="1">
      <alignment wrapText="1"/>
    </xf>
    <xf numFmtId="0" fontId="69" fillId="0" borderId="0" xfId="0" applyNumberFormat="1" applyFont="1" applyFill="1" applyBorder="1" applyAlignment="1" applyProtection="1">
      <alignment/>
      <protection/>
    </xf>
    <xf numFmtId="3" fontId="56" fillId="9" borderId="17" xfId="0" applyNumberFormat="1" applyFont="1" applyFill="1" applyBorder="1" applyAlignment="1">
      <alignment horizontal="left" vertical="center" wrapText="1"/>
    </xf>
    <xf numFmtId="3" fontId="54" fillId="0" borderId="17" xfId="87" applyNumberFormat="1" applyFont="1" applyFill="1" applyBorder="1" applyAlignment="1" quotePrefix="1">
      <alignment vertical="center" wrapText="1"/>
      <protection/>
    </xf>
    <xf numFmtId="3" fontId="56" fillId="0" borderId="17" xfId="0" applyNumberFormat="1" applyFont="1" applyFill="1" applyBorder="1" applyAlignment="1">
      <alignment horizontal="left" vertical="center" wrapText="1"/>
    </xf>
    <xf numFmtId="3" fontId="54" fillId="0" borderId="17" xfId="87" applyNumberFormat="1" applyFont="1" applyFill="1" applyBorder="1" applyAlignment="1">
      <alignment horizontal="left" vertical="center"/>
      <protection/>
    </xf>
    <xf numFmtId="3" fontId="55" fillId="0" borderId="17" xfId="87" applyNumberFormat="1" applyFont="1" applyFill="1" applyBorder="1" applyAlignment="1">
      <alignment horizontal="center" vertical="center"/>
      <protection/>
    </xf>
    <xf numFmtId="3" fontId="56" fillId="27" borderId="17" xfId="0" applyNumberFormat="1" applyFont="1" applyFill="1" applyBorder="1" applyAlignment="1">
      <alignment horizontal="left" vertical="center" wrapText="1"/>
    </xf>
    <xf numFmtId="3" fontId="55" fillId="0" borderId="17" xfId="87" applyNumberFormat="1" applyFont="1" applyFill="1" applyBorder="1" applyAlignment="1" quotePrefix="1">
      <alignment horizontal="center" vertical="center" wrapText="1"/>
      <protection/>
    </xf>
    <xf numFmtId="3" fontId="54" fillId="0" borderId="17" xfId="87" applyNumberFormat="1" applyFont="1" applyFill="1" applyBorder="1" applyAlignment="1">
      <alignment horizontal="left" vertical="center" wrapText="1"/>
      <protection/>
    </xf>
    <xf numFmtId="3" fontId="54" fillId="0" borderId="17" xfId="87" applyNumberFormat="1" applyFont="1" applyFill="1" applyBorder="1" applyAlignment="1">
      <alignment horizontal="center" vertical="center" wrapText="1"/>
      <protection/>
    </xf>
    <xf numFmtId="3" fontId="38" fillId="0" borderId="17" xfId="0" applyNumberFormat="1" applyFont="1" applyBorder="1" applyAlignment="1">
      <alignment/>
    </xf>
    <xf numFmtId="3" fontId="57" fillId="28" borderId="17" xfId="0" applyNumberFormat="1" applyFont="1" applyFill="1" applyBorder="1" applyAlignment="1">
      <alignment horizontal="left" vertical="center" wrapText="1"/>
    </xf>
    <xf numFmtId="3" fontId="57" fillId="0" borderId="17" xfId="0" applyNumberFormat="1" applyFont="1" applyFill="1" applyBorder="1" applyAlignment="1">
      <alignment horizontal="left" vertical="center" wrapText="1"/>
    </xf>
    <xf numFmtId="3" fontId="39" fillId="0" borderId="17" xfId="87" applyNumberFormat="1" applyFont="1" applyFill="1" applyBorder="1" applyAlignment="1">
      <alignment horizontal="center" vertical="center"/>
      <protection/>
    </xf>
    <xf numFmtId="3" fontId="59" fillId="0" borderId="17" xfId="0" applyNumberFormat="1" applyFont="1" applyBorder="1" applyAlignment="1">
      <alignment wrapText="1"/>
    </xf>
    <xf numFmtId="3" fontId="67" fillId="0" borderId="17" xfId="0" applyNumberFormat="1" applyFont="1" applyBorder="1" applyAlignment="1">
      <alignment wrapText="1"/>
    </xf>
    <xf numFmtId="3" fontId="61" fillId="0" borderId="23" xfId="0" applyNumberFormat="1" applyFont="1" applyBorder="1" applyAlignment="1">
      <alignment wrapText="1"/>
    </xf>
    <xf numFmtId="3" fontId="59" fillId="0" borderId="45" xfId="0" applyNumberFormat="1" applyFont="1" applyBorder="1" applyAlignment="1">
      <alignment/>
    </xf>
    <xf numFmtId="3" fontId="50" fillId="0" borderId="15" xfId="0" applyNumberFormat="1" applyFont="1" applyFill="1" applyBorder="1" applyAlignment="1">
      <alignment horizontal="center" vertical="center" wrapText="1"/>
    </xf>
    <xf numFmtId="3" fontId="44" fillId="0" borderId="15" xfId="0" applyNumberFormat="1" applyFont="1" applyBorder="1" applyAlignment="1">
      <alignment/>
    </xf>
    <xf numFmtId="3" fontId="50" fillId="0" borderId="15" xfId="0" applyNumberFormat="1" applyFont="1" applyBorder="1" applyAlignment="1">
      <alignment vertical="center"/>
    </xf>
    <xf numFmtId="3" fontId="44" fillId="0" borderId="15" xfId="0" applyNumberFormat="1" applyFont="1" applyBorder="1" applyAlignment="1">
      <alignment/>
    </xf>
    <xf numFmtId="3" fontId="63" fillId="0" borderId="15" xfId="0" applyNumberFormat="1" applyFont="1" applyBorder="1" applyAlignment="1">
      <alignment vertical="center"/>
    </xf>
    <xf numFmtId="0" fontId="0" fillId="0" borderId="17" xfId="0" applyNumberFormat="1" applyFill="1" applyBorder="1" applyAlignment="1" applyProtection="1">
      <alignment/>
      <protection/>
    </xf>
    <xf numFmtId="0" fontId="49" fillId="0" borderId="0" xfId="0" applyFont="1" applyBorder="1" applyAlignment="1">
      <alignment horizontal="center" vertical="center"/>
    </xf>
    <xf numFmtId="0" fontId="0" fillId="0" borderId="46" xfId="0" applyNumberFormat="1" applyFill="1" applyBorder="1" applyAlignment="1" applyProtection="1">
      <alignment/>
      <protection/>
    </xf>
    <xf numFmtId="0" fontId="0" fillId="0" borderId="47" xfId="0" applyNumberFormat="1" applyFill="1" applyBorder="1" applyAlignment="1" applyProtection="1">
      <alignment/>
      <protection/>
    </xf>
    <xf numFmtId="3" fontId="0" fillId="0" borderId="17" xfId="0" applyNumberFormat="1" applyFill="1" applyBorder="1" applyAlignment="1" applyProtection="1">
      <alignment/>
      <protection/>
    </xf>
    <xf numFmtId="3" fontId="25" fillId="0" borderId="17" xfId="0" applyNumberFormat="1" applyFont="1" applyFill="1" applyBorder="1" applyAlignment="1" applyProtection="1">
      <alignment horizontal="right" wrapText="1"/>
      <protection/>
    </xf>
    <xf numFmtId="3" fontId="25" fillId="0" borderId="17" xfId="0" applyNumberFormat="1" applyFont="1" applyFill="1" applyBorder="1" applyAlignment="1" applyProtection="1">
      <alignment wrapText="1"/>
      <protection/>
    </xf>
    <xf numFmtId="3" fontId="25" fillId="0" borderId="17" xfId="0" applyNumberFormat="1" applyFont="1" applyBorder="1" applyAlignment="1">
      <alignment/>
    </xf>
    <xf numFmtId="3" fontId="25" fillId="0" borderId="17" xfId="0" applyNumberFormat="1" applyFont="1" applyFill="1" applyBorder="1" applyAlignment="1" applyProtection="1">
      <alignment horizontal="center" wrapText="1"/>
      <protection/>
    </xf>
    <xf numFmtId="0" fontId="23" fillId="0" borderId="17" xfId="0" applyNumberFormat="1" applyFont="1" applyFill="1" applyBorder="1" applyAlignment="1" applyProtection="1">
      <alignment horizontal="center" vertical="center" wrapText="1"/>
      <protection/>
    </xf>
    <xf numFmtId="3" fontId="23" fillId="0" borderId="15" xfId="0" applyNumberFormat="1" applyFont="1" applyBorder="1" applyAlignment="1">
      <alignment horizontal="right"/>
    </xf>
    <xf numFmtId="3" fontId="70" fillId="0" borderId="15" xfId="0" applyNumberFormat="1" applyFont="1" applyBorder="1" applyAlignment="1">
      <alignment horizontal="right"/>
    </xf>
    <xf numFmtId="3" fontId="70" fillId="0" borderId="17" xfId="0" applyNumberFormat="1" applyFont="1" applyFill="1" applyBorder="1" applyAlignment="1" applyProtection="1">
      <alignment horizontal="right" wrapText="1"/>
      <protection/>
    </xf>
    <xf numFmtId="3" fontId="70" fillId="0" borderId="17" xfId="0" applyNumberFormat="1" applyFont="1" applyBorder="1" applyAlignment="1">
      <alignment horizontal="right"/>
    </xf>
    <xf numFmtId="3" fontId="54" fillId="0" borderId="17" xfId="87" applyNumberFormat="1" applyFont="1" applyFill="1" applyBorder="1" applyAlignment="1">
      <alignment horizontal="center" vertical="center" wrapText="1"/>
      <protection/>
    </xf>
    <xf numFmtId="3" fontId="41" fillId="0" borderId="17" xfId="0" applyNumberFormat="1" applyFont="1" applyBorder="1" applyAlignment="1">
      <alignment/>
    </xf>
    <xf numFmtId="0" fontId="41" fillId="0" borderId="17" xfId="0" applyFont="1" applyBorder="1" applyAlignment="1">
      <alignment/>
    </xf>
    <xf numFmtId="3" fontId="41" fillId="0" borderId="17" xfId="87" applyNumberFormat="1" applyFont="1" applyFill="1" applyBorder="1" applyAlignment="1">
      <alignment vertical="center"/>
      <protection/>
    </xf>
    <xf numFmtId="0" fontId="41" fillId="0" borderId="17" xfId="0" applyFont="1" applyBorder="1" applyAlignment="1">
      <alignment horizontal="center" vertical="center"/>
    </xf>
    <xf numFmtId="3" fontId="41" fillId="0" borderId="17" xfId="0" applyNumberFormat="1" applyFont="1" applyBorder="1" applyAlignment="1">
      <alignment vertical="center"/>
    </xf>
    <xf numFmtId="3" fontId="41" fillId="0" borderId="17" xfId="0" applyNumberFormat="1" applyFont="1" applyBorder="1" applyAlignment="1">
      <alignment horizontal="center" vertical="center"/>
    </xf>
    <xf numFmtId="0" fontId="28" fillId="0" borderId="15" xfId="0" applyNumberFormat="1" applyFont="1" applyFill="1" applyBorder="1" applyAlignment="1" applyProtection="1">
      <alignment horizontal="left" wrapText="1"/>
      <protection/>
    </xf>
    <xf numFmtId="0" fontId="29" fillId="0" borderId="16" xfId="0" applyNumberFormat="1" applyFont="1" applyFill="1" applyBorder="1" applyAlignment="1" applyProtection="1">
      <alignment wrapText="1"/>
      <protection/>
    </xf>
    <xf numFmtId="0" fontId="28" fillId="0" borderId="15" xfId="0" applyNumberFormat="1" applyFont="1" applyFill="1" applyBorder="1" applyAlignment="1" applyProtection="1" quotePrefix="1">
      <alignment horizontal="left" wrapText="1"/>
      <protection/>
    </xf>
    <xf numFmtId="0" fontId="25" fillId="0" borderId="15" xfId="0" applyFont="1" applyBorder="1" applyAlignment="1" quotePrefix="1">
      <alignment horizontal="left" wrapText="1"/>
    </xf>
    <xf numFmtId="0" fontId="0" fillId="0" borderId="16" xfId="0" applyNumberFormat="1" applyFill="1" applyBorder="1" applyAlignment="1" applyProtection="1">
      <alignment/>
      <protection/>
    </xf>
    <xf numFmtId="0" fontId="0" fillId="0" borderId="48" xfId="0" applyNumberForma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1" fillId="0" borderId="16" xfId="0" applyNumberFormat="1" applyFont="1" applyFill="1" applyBorder="1" applyAlignment="1" applyProtection="1">
      <alignment/>
      <protection/>
    </xf>
    <xf numFmtId="0" fontId="28" fillId="0" borderId="15" xfId="0" applyFont="1" applyBorder="1" applyAlignment="1" quotePrefix="1">
      <alignment horizontal="left"/>
    </xf>
    <xf numFmtId="0" fontId="21" fillId="0" borderId="16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5" fillId="0" borderId="15" xfId="0" applyNumberFormat="1" applyFont="1" applyFill="1" applyBorder="1" applyAlignment="1" applyProtection="1">
      <alignment horizontal="left" wrapText="1"/>
      <protection/>
    </xf>
    <xf numFmtId="0" fontId="27" fillId="0" borderId="16" xfId="0" applyNumberFormat="1" applyFont="1" applyFill="1" applyBorder="1" applyAlignment="1" applyProtection="1">
      <alignment wrapText="1"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43" fillId="0" borderId="19" xfId="0" applyNumberFormat="1" applyFont="1" applyBorder="1" applyAlignment="1">
      <alignment horizontal="left"/>
    </xf>
    <xf numFmtId="0" fontId="0" fillId="0" borderId="19" xfId="0" applyNumberFormat="1" applyFill="1" applyBorder="1" applyAlignment="1" applyProtection="1">
      <alignment/>
      <protection/>
    </xf>
    <xf numFmtId="3" fontId="61" fillId="0" borderId="44" xfId="0" applyNumberFormat="1" applyFont="1" applyBorder="1" applyAlignment="1">
      <alignment horizontal="center"/>
    </xf>
    <xf numFmtId="3" fontId="61" fillId="0" borderId="49" xfId="0" applyNumberFormat="1" applyFont="1" applyBorder="1" applyAlignment="1">
      <alignment horizontal="center"/>
    </xf>
    <xf numFmtId="3" fontId="61" fillId="0" borderId="50" xfId="0" applyNumberFormat="1" applyFont="1" applyBorder="1" applyAlignment="1">
      <alignment horizontal="center"/>
    </xf>
    <xf numFmtId="0" fontId="61" fillId="0" borderId="44" xfId="0" applyFont="1" applyFill="1" applyBorder="1" applyAlignment="1">
      <alignment horizontal="center" vertical="center"/>
    </xf>
    <xf numFmtId="0" fontId="61" fillId="0" borderId="49" xfId="0" applyFont="1" applyFill="1" applyBorder="1" applyAlignment="1">
      <alignment horizontal="center" vertical="center"/>
    </xf>
    <xf numFmtId="0" fontId="61" fillId="0" borderId="50" xfId="0" applyFont="1" applyFill="1" applyBorder="1" applyAlignment="1">
      <alignment horizontal="center" vertical="center"/>
    </xf>
    <xf numFmtId="4" fontId="50" fillId="0" borderId="44" xfId="0" applyNumberFormat="1" applyFont="1" applyBorder="1" applyAlignment="1">
      <alignment horizontal="center"/>
    </xf>
    <xf numFmtId="4" fontId="50" fillId="0" borderId="49" xfId="0" applyNumberFormat="1" applyFont="1" applyBorder="1" applyAlignment="1">
      <alignment horizontal="center"/>
    </xf>
    <xf numFmtId="4" fontId="50" fillId="0" borderId="50" xfId="0" applyNumberFormat="1" applyFont="1" applyBorder="1" applyAlignment="1">
      <alignment horizont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_Svi obrasci za plan proracuna 2004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9625"/>
          <a:ext cx="104775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0</xdr:col>
      <xdr:colOff>1057275</xdr:colOff>
      <xdr:row>5</xdr:row>
      <xdr:rowOff>971550</xdr:rowOff>
    </xdr:to>
    <xdr:sp>
      <xdr:nvSpPr>
        <xdr:cNvPr id="2" name="Line 2"/>
        <xdr:cNvSpPr>
          <a:spLocks/>
        </xdr:cNvSpPr>
      </xdr:nvSpPr>
      <xdr:spPr>
        <a:xfrm>
          <a:off x="9525" y="800100"/>
          <a:ext cx="104775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19050</xdr:rowOff>
    </xdr:from>
    <xdr:to>
      <xdr:col>1</xdr:col>
      <xdr:colOff>0</xdr:colOff>
      <xdr:row>35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11658600"/>
          <a:ext cx="104775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19050</xdr:rowOff>
    </xdr:from>
    <xdr:to>
      <xdr:col>0</xdr:col>
      <xdr:colOff>1057275</xdr:colOff>
      <xdr:row>35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11658600"/>
          <a:ext cx="104775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19050</xdr:rowOff>
    </xdr:from>
    <xdr:to>
      <xdr:col>1</xdr:col>
      <xdr:colOff>0</xdr:colOff>
      <xdr:row>49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7897475"/>
          <a:ext cx="104775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47</xdr:row>
      <xdr:rowOff>19050</xdr:rowOff>
    </xdr:from>
    <xdr:to>
      <xdr:col>0</xdr:col>
      <xdr:colOff>1057275</xdr:colOff>
      <xdr:row>49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7897475"/>
          <a:ext cx="104775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SheetLayoutView="100" zoomScalePageLayoutView="0" workbookViewId="0" topLeftCell="A1">
      <selection activeCell="F6" sqref="F6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17" customWidth="1"/>
    <col min="5" max="5" width="44.7109375" style="1" customWidth="1"/>
    <col min="6" max="6" width="15.140625" style="1" bestFit="1" customWidth="1"/>
    <col min="7" max="7" width="12.7109375" style="1" bestFit="1" customWidth="1"/>
    <col min="8" max="8" width="13.28125" style="1" customWidth="1"/>
    <col min="9" max="16384" width="11.421875" style="1" customWidth="1"/>
  </cols>
  <sheetData>
    <row r="1" spans="1:8" ht="42" customHeight="1">
      <c r="A1" s="301" t="s">
        <v>123</v>
      </c>
      <c r="B1" s="301"/>
      <c r="C1" s="301"/>
      <c r="D1" s="301"/>
      <c r="E1" s="301"/>
      <c r="F1" s="301"/>
      <c r="G1" s="301"/>
      <c r="H1" s="301"/>
    </row>
    <row r="2" spans="1:8" ht="46.5" customHeight="1">
      <c r="A2" s="301" t="s">
        <v>13</v>
      </c>
      <c r="B2" s="301"/>
      <c r="C2" s="301"/>
      <c r="D2" s="301"/>
      <c r="E2" s="301"/>
      <c r="F2" s="301"/>
      <c r="G2" s="302"/>
      <c r="H2" s="302"/>
    </row>
    <row r="3" spans="1:8" ht="39.75" customHeight="1">
      <c r="A3" s="4"/>
      <c r="B3" s="5"/>
      <c r="C3" s="5"/>
      <c r="D3" s="6"/>
      <c r="E3" s="7"/>
      <c r="F3" s="8" t="s">
        <v>122</v>
      </c>
      <c r="G3" s="8" t="s">
        <v>114</v>
      </c>
      <c r="H3" s="8" t="s">
        <v>115</v>
      </c>
    </row>
    <row r="4" spans="1:8" ht="22.5" customHeight="1">
      <c r="A4" s="295" t="s">
        <v>14</v>
      </c>
      <c r="B4" s="296"/>
      <c r="C4" s="296"/>
      <c r="D4" s="296"/>
      <c r="E4" s="303"/>
      <c r="F4" s="279">
        <f>F5+F6</f>
        <v>10391900</v>
      </c>
      <c r="G4" s="280">
        <f>G5+G6</f>
        <v>10029100</v>
      </c>
      <c r="H4" s="282">
        <f>H5+H6</f>
        <v>10029100</v>
      </c>
    </row>
    <row r="5" spans="1:8" ht="25.5" customHeight="1">
      <c r="A5" s="295" t="s">
        <v>0</v>
      </c>
      <c r="B5" s="296"/>
      <c r="C5" s="296"/>
      <c r="D5" s="296"/>
      <c r="E5" s="303"/>
      <c r="F5" s="10">
        <v>10391900</v>
      </c>
      <c r="G5" s="10">
        <v>10029100</v>
      </c>
      <c r="H5" s="10">
        <v>10029100</v>
      </c>
    </row>
    <row r="6" spans="1:8" ht="27.75" customHeight="1">
      <c r="A6" s="304" t="s">
        <v>1</v>
      </c>
      <c r="B6" s="303"/>
      <c r="C6" s="303"/>
      <c r="D6" s="303"/>
      <c r="E6" s="303"/>
      <c r="F6" s="10">
        <v>0</v>
      </c>
      <c r="G6" s="10"/>
      <c r="H6" s="10"/>
    </row>
    <row r="7" spans="1:8" ht="22.5" customHeight="1">
      <c r="A7" s="18" t="s">
        <v>15</v>
      </c>
      <c r="B7" s="9"/>
      <c r="C7" s="9"/>
      <c r="D7" s="9"/>
      <c r="E7" s="9"/>
      <c r="F7" s="10">
        <f>F8+F9</f>
        <v>10572900</v>
      </c>
      <c r="G7" s="281">
        <f>G8+G9</f>
        <v>10029100</v>
      </c>
      <c r="H7" s="281">
        <f>H8+H9</f>
        <v>10029100</v>
      </c>
    </row>
    <row r="8" spans="1:8" s="2" customFormat="1" ht="25.5" customHeight="1">
      <c r="A8" s="297" t="s">
        <v>2</v>
      </c>
      <c r="B8" s="296"/>
      <c r="C8" s="296"/>
      <c r="D8" s="296"/>
      <c r="E8" s="305"/>
      <c r="F8" s="279">
        <v>10436900</v>
      </c>
      <c r="G8" s="279">
        <v>9920100</v>
      </c>
      <c r="H8" s="279">
        <v>9920100</v>
      </c>
    </row>
    <row r="9" spans="1:8" s="2" customFormat="1" ht="27.75" customHeight="1">
      <c r="A9" s="304" t="s">
        <v>3</v>
      </c>
      <c r="B9" s="303"/>
      <c r="C9" s="303"/>
      <c r="D9" s="303"/>
      <c r="E9" s="303"/>
      <c r="F9" s="279">
        <v>136000</v>
      </c>
      <c r="G9" s="279">
        <v>109000</v>
      </c>
      <c r="H9" s="279">
        <v>109000</v>
      </c>
    </row>
    <row r="10" spans="1:8" s="2" customFormat="1" ht="22.5" customHeight="1">
      <c r="A10" s="297" t="s">
        <v>4</v>
      </c>
      <c r="B10" s="296"/>
      <c r="C10" s="296"/>
      <c r="D10" s="296"/>
      <c r="E10" s="296"/>
      <c r="F10" s="279">
        <f>+F4-F7</f>
        <v>-181000</v>
      </c>
      <c r="G10" s="282">
        <f>+G4-G7</f>
        <v>0</v>
      </c>
      <c r="H10" s="282">
        <f>+H4-H7</f>
        <v>0</v>
      </c>
    </row>
    <row r="11" spans="1:8" s="2" customFormat="1" ht="22.5" customHeight="1">
      <c r="A11" s="301"/>
      <c r="B11" s="306"/>
      <c r="C11" s="306"/>
      <c r="D11" s="306"/>
      <c r="E11" s="306"/>
      <c r="F11" s="307"/>
      <c r="G11" s="307"/>
      <c r="H11" s="307"/>
    </row>
    <row r="12" spans="1:8" s="2" customFormat="1" ht="25.5" customHeight="1">
      <c r="A12" s="4"/>
      <c r="B12" s="5"/>
      <c r="C12" s="5"/>
      <c r="D12" s="6"/>
      <c r="E12" s="7"/>
      <c r="F12" s="8" t="s">
        <v>124</v>
      </c>
      <c r="G12" s="8" t="s">
        <v>116</v>
      </c>
      <c r="H12" s="283" t="s">
        <v>117</v>
      </c>
    </row>
    <row r="13" spans="1:8" s="2" customFormat="1" ht="15" customHeight="1">
      <c r="A13" s="308" t="s">
        <v>118</v>
      </c>
      <c r="B13" s="309"/>
      <c r="C13" s="309"/>
      <c r="D13" s="309"/>
      <c r="E13" s="310"/>
      <c r="F13" s="284">
        <v>181000</v>
      </c>
      <c r="G13" s="285">
        <v>0</v>
      </c>
      <c r="H13" s="286">
        <v>0</v>
      </c>
    </row>
    <row r="14" spans="1:8" s="2" customFormat="1" ht="22.5" customHeight="1">
      <c r="A14" s="311"/>
      <c r="B14" s="306"/>
      <c r="C14" s="306"/>
      <c r="D14" s="306"/>
      <c r="E14" s="306"/>
      <c r="F14" s="307"/>
      <c r="G14" s="307"/>
      <c r="H14" s="307"/>
    </row>
    <row r="15" spans="1:8" s="2" customFormat="1" ht="24" customHeight="1">
      <c r="A15" s="298"/>
      <c r="B15" s="299"/>
      <c r="C15" s="299"/>
      <c r="D15" s="299"/>
      <c r="E15" s="300"/>
      <c r="F15" s="8" t="s">
        <v>119</v>
      </c>
      <c r="G15" s="8" t="s">
        <v>120</v>
      </c>
      <c r="H15" s="283" t="s">
        <v>121</v>
      </c>
    </row>
    <row r="16" spans="1:8" ht="15.75">
      <c r="A16" s="295" t="s">
        <v>5</v>
      </c>
      <c r="B16" s="296"/>
      <c r="C16" s="296"/>
      <c r="D16" s="296"/>
      <c r="E16" s="296"/>
      <c r="F16" s="10"/>
      <c r="G16" s="10"/>
      <c r="H16" s="10"/>
    </row>
    <row r="17" spans="1:8" ht="15.75">
      <c r="A17" s="295" t="s">
        <v>6</v>
      </c>
      <c r="B17" s="296"/>
      <c r="C17" s="296"/>
      <c r="D17" s="296"/>
      <c r="E17" s="296"/>
      <c r="F17" s="10"/>
      <c r="G17" s="10"/>
      <c r="H17" s="10"/>
    </row>
    <row r="18" spans="1:8" ht="15.75">
      <c r="A18" s="297" t="s">
        <v>7</v>
      </c>
      <c r="B18" s="296"/>
      <c r="C18" s="296"/>
      <c r="D18" s="296"/>
      <c r="E18" s="296"/>
      <c r="F18" s="10"/>
      <c r="G18" s="10"/>
      <c r="H18" s="10"/>
    </row>
    <row r="19" spans="1:8" ht="18">
      <c r="A19" s="12"/>
      <c r="B19" s="13"/>
      <c r="C19" s="11"/>
      <c r="D19" s="14"/>
      <c r="E19" s="13"/>
      <c r="F19" s="15"/>
      <c r="G19" s="15"/>
      <c r="H19" s="15"/>
    </row>
    <row r="20" spans="1:8" ht="15.75">
      <c r="A20" s="297" t="s">
        <v>8</v>
      </c>
      <c r="B20" s="296"/>
      <c r="C20" s="296"/>
      <c r="D20" s="296"/>
      <c r="E20" s="296"/>
      <c r="F20" s="287">
        <f>SUM(F10,F13,F18)</f>
        <v>0</v>
      </c>
      <c r="G20" s="287">
        <f>SUM(G10,G13,G18)</f>
        <v>0</v>
      </c>
      <c r="H20" s="287">
        <f>SUM(H10,H13,H18)</f>
        <v>0</v>
      </c>
    </row>
    <row r="21" spans="1:8" ht="18">
      <c r="A21" s="16"/>
      <c r="B21" s="3"/>
      <c r="C21" s="3"/>
      <c r="D21" s="3"/>
      <c r="E21" s="3"/>
      <c r="F21" s="2"/>
      <c r="G21" s="2"/>
      <c r="H21" s="2"/>
    </row>
  </sheetData>
  <sheetProtection/>
  <mergeCells count="16">
    <mergeCell ref="A4:E4"/>
    <mergeCell ref="A1:H1"/>
    <mergeCell ref="A10:E10"/>
    <mergeCell ref="A11:H11"/>
    <mergeCell ref="A13:E13"/>
    <mergeCell ref="A14:H14"/>
    <mergeCell ref="A16:E16"/>
    <mergeCell ref="A17:E17"/>
    <mergeCell ref="A18:E18"/>
    <mergeCell ref="A20:E20"/>
    <mergeCell ref="A15:E15"/>
    <mergeCell ref="A2:H2"/>
    <mergeCell ref="A5:E5"/>
    <mergeCell ref="A6:E6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2"/>
  <sheetViews>
    <sheetView tabSelected="1" view="pageBreakPreview" zoomScaleSheetLayoutView="100" workbookViewId="0" topLeftCell="A106">
      <selection activeCell="K132" sqref="K132"/>
    </sheetView>
  </sheetViews>
  <sheetFormatPr defaultColWidth="9.140625" defaultRowHeight="12.75"/>
  <cols>
    <col min="2" max="2" width="30.421875" style="0" customWidth="1"/>
    <col min="3" max="3" width="14.00390625" style="0" customWidth="1"/>
    <col min="4" max="4" width="14.421875" style="0" customWidth="1"/>
    <col min="5" max="5" width="11.28125" style="0" customWidth="1"/>
    <col min="6" max="6" width="11.00390625" style="0" customWidth="1"/>
    <col min="7" max="7" width="10.140625" style="0" customWidth="1"/>
    <col min="8" max="8" width="10.57421875" style="0" customWidth="1"/>
    <col min="13" max="13" width="13.421875" style="0" customWidth="1"/>
    <col min="14" max="14" width="11.421875" style="0" customWidth="1"/>
    <col min="15" max="15" width="9.28125" style="0" customWidth="1"/>
    <col min="16" max="16" width="9.57421875" style="0" customWidth="1"/>
    <col min="17" max="17" width="10.57421875" style="0" customWidth="1"/>
    <col min="18" max="18" width="10.140625" style="0" customWidth="1"/>
    <col min="19" max="19" width="13.00390625" style="0" customWidth="1"/>
  </cols>
  <sheetData>
    <row r="1" spans="1:21" ht="15.75">
      <c r="A1" s="19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1"/>
      <c r="M1" s="21"/>
      <c r="N1" s="21"/>
      <c r="O1" s="21"/>
      <c r="P1" s="21"/>
      <c r="Q1" s="21"/>
      <c r="R1" s="21"/>
      <c r="S1" s="20"/>
      <c r="T1" s="20"/>
      <c r="U1" s="20"/>
    </row>
    <row r="2" spans="1:21" ht="18.75">
      <c r="A2" s="20"/>
      <c r="B2" s="20"/>
      <c r="C2" s="20"/>
      <c r="D2" s="67" t="s">
        <v>103</v>
      </c>
      <c r="E2" s="20"/>
      <c r="F2" s="20"/>
      <c r="G2" s="20"/>
      <c r="H2" s="20"/>
      <c r="I2" s="20"/>
      <c r="J2" s="20"/>
      <c r="K2" s="20"/>
      <c r="L2" s="21"/>
      <c r="M2" s="21"/>
      <c r="N2" s="21"/>
      <c r="O2" s="21"/>
      <c r="P2" s="21"/>
      <c r="Q2" s="21"/>
      <c r="R2" s="21"/>
      <c r="S2" s="20"/>
      <c r="T2" s="20"/>
      <c r="U2" s="20"/>
    </row>
    <row r="3" spans="1:21" ht="15.75">
      <c r="A3" s="22" t="s">
        <v>17</v>
      </c>
      <c r="B3" s="23"/>
      <c r="C3" s="24"/>
      <c r="D3" s="25"/>
      <c r="E3" s="25"/>
      <c r="F3" s="25"/>
      <c r="G3" s="25"/>
      <c r="H3" s="25"/>
      <c r="I3" s="25"/>
      <c r="J3" s="25"/>
      <c r="K3" s="25"/>
      <c r="L3" s="24"/>
      <c r="M3" s="24"/>
      <c r="N3" s="24"/>
      <c r="O3" s="24"/>
      <c r="P3" s="24"/>
      <c r="Q3" s="24"/>
      <c r="R3" s="20"/>
      <c r="S3" s="20"/>
      <c r="T3" s="20"/>
      <c r="U3" s="20"/>
    </row>
    <row r="4" spans="1:21" ht="15.75">
      <c r="A4" s="22"/>
      <c r="B4" s="23"/>
      <c r="C4" s="24"/>
      <c r="D4" s="25"/>
      <c r="E4" s="25"/>
      <c r="F4" s="25"/>
      <c r="G4" s="25"/>
      <c r="H4" s="25"/>
      <c r="I4" s="25"/>
      <c r="J4" s="25"/>
      <c r="K4" s="25"/>
      <c r="L4" s="62"/>
      <c r="M4" s="62"/>
      <c r="N4" s="24"/>
      <c r="O4" s="24"/>
      <c r="P4" s="24"/>
      <c r="Q4" s="24"/>
      <c r="R4" s="20"/>
      <c r="S4" s="20"/>
      <c r="T4" s="20"/>
      <c r="U4" s="20"/>
    </row>
    <row r="5" spans="1:21" ht="60">
      <c r="A5" s="104" t="s">
        <v>18</v>
      </c>
      <c r="B5" s="105" t="s">
        <v>19</v>
      </c>
      <c r="C5" s="106" t="s">
        <v>108</v>
      </c>
      <c r="D5" s="107" t="s">
        <v>9</v>
      </c>
      <c r="E5" s="107" t="s">
        <v>20</v>
      </c>
      <c r="F5" s="107" t="s">
        <v>21</v>
      </c>
      <c r="G5" s="107" t="s">
        <v>22</v>
      </c>
      <c r="H5" s="107" t="s">
        <v>23</v>
      </c>
      <c r="I5" s="107" t="s">
        <v>10</v>
      </c>
      <c r="J5" s="107" t="s">
        <v>65</v>
      </c>
      <c r="K5" s="107" t="s">
        <v>24</v>
      </c>
      <c r="L5" s="204" t="s">
        <v>36</v>
      </c>
      <c r="M5" s="205" t="s">
        <v>25</v>
      </c>
      <c r="N5" s="205" t="s">
        <v>53</v>
      </c>
      <c r="O5" s="205" t="s">
        <v>56</v>
      </c>
      <c r="P5" s="206" t="s">
        <v>95</v>
      </c>
      <c r="Q5" s="204" t="s">
        <v>96</v>
      </c>
      <c r="R5" s="199" t="s">
        <v>112</v>
      </c>
      <c r="S5" s="199" t="s">
        <v>113</v>
      </c>
      <c r="T5" s="20"/>
      <c r="U5" s="20"/>
    </row>
    <row r="6" spans="1:21" ht="15.75" customHeight="1">
      <c r="A6" s="98">
        <v>32</v>
      </c>
      <c r="B6" s="101" t="s">
        <v>37</v>
      </c>
      <c r="C6" s="96">
        <f aca="true" t="shared" si="0" ref="C6:H6">C11</f>
        <v>915800</v>
      </c>
      <c r="D6" s="96">
        <f t="shared" si="0"/>
        <v>0</v>
      </c>
      <c r="E6" s="96">
        <f t="shared" si="0"/>
        <v>581000</v>
      </c>
      <c r="F6" s="96">
        <f t="shared" si="0"/>
        <v>0</v>
      </c>
      <c r="G6" s="96">
        <f t="shared" si="0"/>
        <v>0</v>
      </c>
      <c r="H6" s="96">
        <f t="shared" si="0"/>
        <v>334800</v>
      </c>
      <c r="I6" s="30"/>
      <c r="J6" s="27"/>
      <c r="K6" s="27"/>
      <c r="L6" s="30"/>
      <c r="M6" s="30"/>
      <c r="N6" s="30"/>
      <c r="O6" s="30"/>
      <c r="P6" s="30"/>
      <c r="Q6" s="30"/>
      <c r="R6" s="289">
        <v>890000</v>
      </c>
      <c r="S6" s="289">
        <v>890000</v>
      </c>
      <c r="T6" s="20"/>
      <c r="U6" s="20"/>
    </row>
    <row r="7" spans="1:21" ht="15.75" customHeight="1">
      <c r="A7" s="98">
        <v>321</v>
      </c>
      <c r="B7" s="102" t="s">
        <v>78</v>
      </c>
      <c r="C7" s="96">
        <f>E7+H7</f>
        <v>47000</v>
      </c>
      <c r="D7" s="97">
        <v>0</v>
      </c>
      <c r="E7" s="96">
        <v>0</v>
      </c>
      <c r="F7" s="96">
        <v>0</v>
      </c>
      <c r="G7" s="96">
        <v>0</v>
      </c>
      <c r="H7" s="96">
        <v>47000</v>
      </c>
      <c r="I7" s="30"/>
      <c r="J7" s="27"/>
      <c r="K7" s="27"/>
      <c r="L7" s="30"/>
      <c r="M7" s="30"/>
      <c r="N7" s="30"/>
      <c r="O7" s="30"/>
      <c r="P7" s="30"/>
      <c r="Q7" s="30"/>
      <c r="R7" s="289"/>
      <c r="S7" s="289"/>
      <c r="T7" s="20"/>
      <c r="U7" s="20"/>
    </row>
    <row r="8" spans="1:21" ht="15.75" customHeight="1">
      <c r="A8" s="99">
        <v>322</v>
      </c>
      <c r="B8" s="103" t="s">
        <v>79</v>
      </c>
      <c r="C8" s="96">
        <f>E8+H8</f>
        <v>594900</v>
      </c>
      <c r="D8" s="97">
        <v>0</v>
      </c>
      <c r="E8" s="96">
        <v>530000</v>
      </c>
      <c r="F8" s="96">
        <v>0</v>
      </c>
      <c r="G8" s="96">
        <v>0</v>
      </c>
      <c r="H8" s="96">
        <v>64900</v>
      </c>
      <c r="I8" s="31"/>
      <c r="J8" s="27"/>
      <c r="K8" s="27"/>
      <c r="L8" s="26"/>
      <c r="M8" s="26"/>
      <c r="N8" s="26"/>
      <c r="O8" s="26"/>
      <c r="P8" s="26"/>
      <c r="Q8" s="26"/>
      <c r="R8" s="290"/>
      <c r="S8" s="290"/>
      <c r="T8" s="20"/>
      <c r="U8" s="20"/>
    </row>
    <row r="9" spans="1:21" ht="15.75" customHeight="1">
      <c r="A9" s="98">
        <v>323</v>
      </c>
      <c r="B9" s="100" t="s">
        <v>60</v>
      </c>
      <c r="C9" s="96">
        <f>E9+H9</f>
        <v>210100</v>
      </c>
      <c r="D9" s="97">
        <v>0</v>
      </c>
      <c r="E9" s="96">
        <v>51000</v>
      </c>
      <c r="F9" s="96">
        <v>0</v>
      </c>
      <c r="G9" s="96">
        <v>0</v>
      </c>
      <c r="H9" s="96">
        <v>159100</v>
      </c>
      <c r="I9" s="31"/>
      <c r="J9" s="27"/>
      <c r="K9" s="27"/>
      <c r="L9" s="26"/>
      <c r="M9" s="26"/>
      <c r="N9" s="26"/>
      <c r="O9" s="26"/>
      <c r="P9" s="26"/>
      <c r="Q9" s="26"/>
      <c r="R9" s="290"/>
      <c r="S9" s="290"/>
      <c r="T9" s="20"/>
      <c r="U9" s="20"/>
    </row>
    <row r="10" spans="1:21" ht="15.75" customHeight="1">
      <c r="A10" s="98">
        <v>329</v>
      </c>
      <c r="B10" s="100" t="s">
        <v>12</v>
      </c>
      <c r="C10" s="96">
        <f>E10+H10</f>
        <v>63800</v>
      </c>
      <c r="D10" s="97">
        <v>0</v>
      </c>
      <c r="E10" s="96">
        <v>0</v>
      </c>
      <c r="F10" s="96">
        <v>0</v>
      </c>
      <c r="G10" s="96">
        <v>0</v>
      </c>
      <c r="H10" s="96">
        <v>63800</v>
      </c>
      <c r="I10" s="31"/>
      <c r="J10" s="27"/>
      <c r="K10" s="27"/>
      <c r="L10" s="26"/>
      <c r="M10" s="26"/>
      <c r="N10" s="26"/>
      <c r="O10" s="26"/>
      <c r="P10" s="26"/>
      <c r="Q10" s="26"/>
      <c r="R10" s="290"/>
      <c r="S10" s="290"/>
      <c r="T10" s="20"/>
      <c r="U10" s="20"/>
    </row>
    <row r="11" spans="1:21" ht="15.75" customHeight="1">
      <c r="A11" s="34"/>
      <c r="B11" s="100" t="s">
        <v>26</v>
      </c>
      <c r="C11" s="96">
        <f>C7+C8+C9+C10</f>
        <v>915800</v>
      </c>
      <c r="D11" s="97">
        <v>0</v>
      </c>
      <c r="E11" s="96">
        <f>E7+E8+E9+E10</f>
        <v>581000</v>
      </c>
      <c r="F11" s="96">
        <v>0</v>
      </c>
      <c r="G11" s="96">
        <v>0</v>
      </c>
      <c r="H11" s="96">
        <f>H7+H8+H9+H10</f>
        <v>334800</v>
      </c>
      <c r="I11" s="46">
        <f>I6</f>
        <v>0</v>
      </c>
      <c r="J11" s="41">
        <f>J6</f>
        <v>0</v>
      </c>
      <c r="K11" s="41">
        <f>K6</f>
        <v>0</v>
      </c>
      <c r="L11" s="36"/>
      <c r="M11" s="36"/>
      <c r="N11" s="36"/>
      <c r="O11" s="36"/>
      <c r="P11" s="36"/>
      <c r="Q11" s="36"/>
      <c r="R11" s="289">
        <v>890000</v>
      </c>
      <c r="S11" s="289">
        <v>890000</v>
      </c>
      <c r="T11" s="20"/>
      <c r="U11" s="20"/>
    </row>
    <row r="12" spans="1:21" ht="15.7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20"/>
      <c r="U12" s="20"/>
    </row>
    <row r="13" spans="1:21" ht="12" customHeight="1">
      <c r="A13" s="19" t="s">
        <v>27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1"/>
      <c r="M13" s="21"/>
      <c r="N13" s="21"/>
      <c r="O13" s="21"/>
      <c r="P13" s="21"/>
      <c r="Q13" s="21"/>
      <c r="R13" s="20"/>
      <c r="S13" s="20"/>
      <c r="T13" s="20"/>
      <c r="U13" s="20"/>
    </row>
    <row r="14" spans="1:21" ht="14.25" customHeight="1">
      <c r="A14" s="20"/>
      <c r="B14" s="20"/>
      <c r="C14" s="20"/>
      <c r="D14" s="20"/>
      <c r="E14" s="20"/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0"/>
      <c r="U14" s="20"/>
    </row>
    <row r="15" spans="1:21" ht="15.75" customHeight="1">
      <c r="A15" s="22" t="s">
        <v>17</v>
      </c>
      <c r="B15" s="23"/>
      <c r="C15" s="39"/>
      <c r="D15" s="39"/>
      <c r="E15" s="39"/>
      <c r="F15" s="39"/>
      <c r="G15" s="39"/>
      <c r="H15" s="39"/>
      <c r="I15" s="39"/>
      <c r="J15" s="39"/>
      <c r="K15" s="39"/>
      <c r="L15" s="63"/>
      <c r="M15" s="63"/>
      <c r="N15" s="69"/>
      <c r="O15" s="69"/>
      <c r="P15" s="69"/>
      <c r="Q15" s="69"/>
      <c r="R15" s="20"/>
      <c r="S15" s="20"/>
      <c r="T15" s="20"/>
      <c r="U15" s="20"/>
    </row>
    <row r="16" spans="1:21" ht="15.75" customHeight="1">
      <c r="A16" s="34"/>
      <c r="B16" s="2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33"/>
      <c r="S16" s="33"/>
      <c r="T16" s="20"/>
      <c r="U16" s="20"/>
    </row>
    <row r="17" spans="1:21" ht="33" customHeight="1">
      <c r="A17" s="104" t="s">
        <v>18</v>
      </c>
      <c r="B17" s="105" t="s">
        <v>19</v>
      </c>
      <c r="C17" s="122" t="s">
        <v>107</v>
      </c>
      <c r="D17" s="107" t="s">
        <v>9</v>
      </c>
      <c r="E17" s="107" t="s">
        <v>28</v>
      </c>
      <c r="F17" s="107" t="s">
        <v>21</v>
      </c>
      <c r="G17" s="107" t="s">
        <v>22</v>
      </c>
      <c r="H17" s="107" t="s">
        <v>23</v>
      </c>
      <c r="I17" s="107" t="s">
        <v>10</v>
      </c>
      <c r="J17" s="107" t="s">
        <v>66</v>
      </c>
      <c r="K17" s="107" t="s">
        <v>24</v>
      </c>
      <c r="L17" s="108" t="s">
        <v>36</v>
      </c>
      <c r="M17" s="107" t="s">
        <v>25</v>
      </c>
      <c r="N17" s="108" t="s">
        <v>53</v>
      </c>
      <c r="O17" s="107" t="s">
        <v>56</v>
      </c>
      <c r="P17" s="206" t="s">
        <v>95</v>
      </c>
      <c r="Q17" s="204" t="s">
        <v>96</v>
      </c>
      <c r="R17" s="199" t="s">
        <v>112</v>
      </c>
      <c r="S17" s="199" t="s">
        <v>113</v>
      </c>
      <c r="T17" s="20"/>
      <c r="U17" s="20"/>
    </row>
    <row r="18" spans="1:21" ht="15.75" customHeight="1">
      <c r="A18" s="109">
        <v>31</v>
      </c>
      <c r="B18" s="110" t="s">
        <v>40</v>
      </c>
      <c r="C18" s="119">
        <f>SUM(C19:C21)</f>
        <v>471800</v>
      </c>
      <c r="D18" s="119">
        <f>SUM(D19:D21)</f>
        <v>344100</v>
      </c>
      <c r="E18" s="119">
        <f aca="true" t="shared" si="1" ref="E18:O18">SUM(E19:E21)</f>
        <v>0</v>
      </c>
      <c r="F18" s="119">
        <f t="shared" si="1"/>
        <v>116500</v>
      </c>
      <c r="G18" s="119">
        <f t="shared" si="1"/>
        <v>0</v>
      </c>
      <c r="H18" s="119">
        <f t="shared" si="1"/>
        <v>0</v>
      </c>
      <c r="I18" s="119">
        <f t="shared" si="1"/>
        <v>0</v>
      </c>
      <c r="J18" s="119">
        <f t="shared" si="1"/>
        <v>0</v>
      </c>
      <c r="K18" s="119">
        <f t="shared" si="1"/>
        <v>0</v>
      </c>
      <c r="L18" s="119">
        <f t="shared" si="1"/>
        <v>0</v>
      </c>
      <c r="M18" s="119">
        <f t="shared" si="1"/>
        <v>0</v>
      </c>
      <c r="N18" s="119">
        <f t="shared" si="1"/>
        <v>0</v>
      </c>
      <c r="O18" s="119">
        <f t="shared" si="1"/>
        <v>11200</v>
      </c>
      <c r="P18" s="41"/>
      <c r="Q18" s="41"/>
      <c r="R18" s="289">
        <v>340000</v>
      </c>
      <c r="S18" s="289">
        <v>340000</v>
      </c>
      <c r="T18" s="20"/>
      <c r="U18" s="20"/>
    </row>
    <row r="19" spans="1:21" ht="15.75" customHeight="1">
      <c r="A19" s="109">
        <v>311</v>
      </c>
      <c r="B19" s="102" t="s">
        <v>70</v>
      </c>
      <c r="C19" s="119">
        <f>SUM(D19:O19)</f>
        <v>393900</v>
      </c>
      <c r="D19" s="96">
        <v>288000</v>
      </c>
      <c r="E19" s="119">
        <v>0</v>
      </c>
      <c r="F19" s="45">
        <v>95900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5">
        <v>10000</v>
      </c>
      <c r="P19" s="41"/>
      <c r="Q19" s="41"/>
      <c r="R19" s="289"/>
      <c r="S19" s="289"/>
      <c r="T19" s="20"/>
      <c r="U19" s="20"/>
    </row>
    <row r="20" spans="1:21" ht="15.75" customHeight="1">
      <c r="A20" s="112">
        <v>312</v>
      </c>
      <c r="B20" s="100" t="s">
        <v>11</v>
      </c>
      <c r="C20" s="119">
        <f>SUM(D20:O20)</f>
        <v>13200</v>
      </c>
      <c r="D20" s="96">
        <v>8400</v>
      </c>
      <c r="E20" s="44">
        <v>0</v>
      </c>
      <c r="F20" s="44">
        <v>4800</v>
      </c>
      <c r="G20" s="42"/>
      <c r="H20" s="42"/>
      <c r="I20" s="42"/>
      <c r="J20" s="42"/>
      <c r="K20" s="42"/>
      <c r="L20" s="42"/>
      <c r="M20" s="42"/>
      <c r="N20" s="42">
        <v>0</v>
      </c>
      <c r="O20" s="44">
        <v>0</v>
      </c>
      <c r="P20" s="42"/>
      <c r="Q20" s="42"/>
      <c r="R20" s="290"/>
      <c r="S20" s="290"/>
      <c r="T20" s="20"/>
      <c r="U20" s="20"/>
    </row>
    <row r="21" spans="1:21" ht="15.75" customHeight="1">
      <c r="A21" s="113">
        <v>313</v>
      </c>
      <c r="B21" s="114" t="s">
        <v>80</v>
      </c>
      <c r="C21" s="119">
        <f>SUM(D21:O21)</f>
        <v>64700</v>
      </c>
      <c r="D21" s="119">
        <v>47700</v>
      </c>
      <c r="E21" s="119">
        <v>0</v>
      </c>
      <c r="F21" s="119">
        <v>15800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119">
        <v>1200</v>
      </c>
      <c r="P21" s="42"/>
      <c r="Q21" s="42"/>
      <c r="R21" s="290"/>
      <c r="S21" s="290"/>
      <c r="T21" s="20"/>
      <c r="U21" s="20"/>
    </row>
    <row r="22" spans="1:21" ht="15.75" customHeight="1">
      <c r="A22" s="109">
        <v>32</v>
      </c>
      <c r="B22" s="101" t="s">
        <v>37</v>
      </c>
      <c r="C22" s="120">
        <f aca="true" t="shared" si="2" ref="C22:O22">SUM(C23:C26)</f>
        <v>349400</v>
      </c>
      <c r="D22" s="120">
        <f t="shared" si="2"/>
        <v>6500</v>
      </c>
      <c r="E22" s="120">
        <f t="shared" si="2"/>
        <v>0</v>
      </c>
      <c r="F22" s="120">
        <f t="shared" si="2"/>
        <v>339200</v>
      </c>
      <c r="G22" s="120">
        <f t="shared" si="2"/>
        <v>0</v>
      </c>
      <c r="H22" s="120">
        <f t="shared" si="2"/>
        <v>0</v>
      </c>
      <c r="I22" s="120">
        <f t="shared" si="2"/>
        <v>0</v>
      </c>
      <c r="J22" s="120">
        <f t="shared" si="2"/>
        <v>0</v>
      </c>
      <c r="K22" s="120">
        <f t="shared" si="2"/>
        <v>0</v>
      </c>
      <c r="L22" s="120">
        <f t="shared" si="2"/>
        <v>0</v>
      </c>
      <c r="M22" s="120">
        <f t="shared" si="2"/>
        <v>0</v>
      </c>
      <c r="N22" s="120">
        <f t="shared" si="2"/>
        <v>0</v>
      </c>
      <c r="O22" s="120">
        <f t="shared" si="2"/>
        <v>3700</v>
      </c>
      <c r="P22" s="43"/>
      <c r="Q22" s="43"/>
      <c r="R22" s="289">
        <v>340000</v>
      </c>
      <c r="S22" s="289">
        <v>340000</v>
      </c>
      <c r="T22" s="20"/>
      <c r="U22" s="20"/>
    </row>
    <row r="23" spans="1:21" ht="15.75" customHeight="1">
      <c r="A23" s="109">
        <v>321</v>
      </c>
      <c r="B23" s="102" t="s">
        <v>59</v>
      </c>
      <c r="C23" s="120">
        <f>SUM(D23:O23)</f>
        <v>8200</v>
      </c>
      <c r="D23" s="120">
        <v>6500</v>
      </c>
      <c r="E23" s="120">
        <v>0</v>
      </c>
      <c r="F23" s="120">
        <v>1700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/>
      <c r="Q23" s="43"/>
      <c r="R23" s="289"/>
      <c r="S23" s="289"/>
      <c r="T23" s="20"/>
      <c r="U23" s="20"/>
    </row>
    <row r="24" spans="1:21" ht="15.75" customHeight="1">
      <c r="A24" s="112">
        <v>322</v>
      </c>
      <c r="B24" s="100" t="s">
        <v>79</v>
      </c>
      <c r="C24" s="120">
        <f aca="true" t="shared" si="3" ref="C24:C29">SUM(D24:O24)</f>
        <v>21700</v>
      </c>
      <c r="D24" s="119">
        <v>0</v>
      </c>
      <c r="E24" s="119">
        <v>0</v>
      </c>
      <c r="F24" s="119">
        <v>18000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96">
        <v>3700</v>
      </c>
      <c r="P24" s="42"/>
      <c r="Q24" s="42"/>
      <c r="R24" s="289"/>
      <c r="S24" s="289"/>
      <c r="T24" s="20"/>
      <c r="U24" s="20"/>
    </row>
    <row r="25" spans="1:21" ht="15.75" customHeight="1">
      <c r="A25" s="112">
        <v>323</v>
      </c>
      <c r="B25" s="100" t="s">
        <v>60</v>
      </c>
      <c r="C25" s="120">
        <f t="shared" si="3"/>
        <v>316000</v>
      </c>
      <c r="D25" s="119">
        <v>0</v>
      </c>
      <c r="E25" s="119">
        <v>0</v>
      </c>
      <c r="F25" s="119">
        <v>316000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2"/>
      <c r="Q25" s="42"/>
      <c r="R25" s="289"/>
      <c r="S25" s="289"/>
      <c r="T25" s="20"/>
      <c r="U25" s="20"/>
    </row>
    <row r="26" spans="1:21" ht="15.75" customHeight="1">
      <c r="A26" s="112">
        <v>329</v>
      </c>
      <c r="B26" s="100" t="s">
        <v>12</v>
      </c>
      <c r="C26" s="120">
        <f t="shared" si="3"/>
        <v>3500</v>
      </c>
      <c r="D26" s="44">
        <v>0</v>
      </c>
      <c r="E26" s="44">
        <v>0</v>
      </c>
      <c r="F26" s="96">
        <v>3500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/>
      <c r="Q26" s="42"/>
      <c r="R26" s="289"/>
      <c r="S26" s="289"/>
      <c r="T26" s="20"/>
      <c r="U26" s="20"/>
    </row>
    <row r="27" spans="1:21" ht="15.75" customHeight="1">
      <c r="A27" s="112">
        <v>34</v>
      </c>
      <c r="B27" s="115" t="s">
        <v>42</v>
      </c>
      <c r="C27" s="120">
        <f t="shared" si="3"/>
        <v>500</v>
      </c>
      <c r="D27" s="119">
        <v>0</v>
      </c>
      <c r="E27" s="119">
        <v>0</v>
      </c>
      <c r="F27" s="119">
        <v>500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6"/>
      <c r="Q27" s="46"/>
      <c r="R27" s="289">
        <v>500</v>
      </c>
      <c r="S27" s="289">
        <v>500</v>
      </c>
      <c r="T27" s="20"/>
      <c r="U27" s="20"/>
    </row>
    <row r="28" spans="1:21" ht="15.75" customHeight="1">
      <c r="A28" s="112">
        <v>343</v>
      </c>
      <c r="B28" s="100" t="s">
        <v>81</v>
      </c>
      <c r="C28" s="120">
        <f t="shared" si="3"/>
        <v>500</v>
      </c>
      <c r="D28" s="119">
        <v>0</v>
      </c>
      <c r="E28" s="119">
        <v>0</v>
      </c>
      <c r="F28" s="119">
        <v>500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6"/>
      <c r="Q28" s="46"/>
      <c r="R28" s="289"/>
      <c r="S28" s="289"/>
      <c r="T28" s="20"/>
      <c r="U28" s="20"/>
    </row>
    <row r="29" spans="1:21" ht="21" customHeight="1">
      <c r="A29" s="112">
        <v>42</v>
      </c>
      <c r="B29" s="116" t="s">
        <v>41</v>
      </c>
      <c r="C29" s="120">
        <f t="shared" si="3"/>
        <v>27000</v>
      </c>
      <c r="D29" s="120">
        <v>0</v>
      </c>
      <c r="E29" s="120">
        <v>0</v>
      </c>
      <c r="F29" s="120">
        <f aca="true" t="shared" si="4" ref="F29:O29">SUM(F30:F31)</f>
        <v>27000</v>
      </c>
      <c r="G29" s="120">
        <f t="shared" si="4"/>
        <v>0</v>
      </c>
      <c r="H29" s="120">
        <f t="shared" si="4"/>
        <v>0</v>
      </c>
      <c r="I29" s="120">
        <f t="shared" si="4"/>
        <v>0</v>
      </c>
      <c r="J29" s="120">
        <f t="shared" si="4"/>
        <v>0</v>
      </c>
      <c r="K29" s="120">
        <f t="shared" si="4"/>
        <v>0</v>
      </c>
      <c r="L29" s="120">
        <f t="shared" si="4"/>
        <v>0</v>
      </c>
      <c r="M29" s="120">
        <f t="shared" si="4"/>
        <v>0</v>
      </c>
      <c r="N29" s="120">
        <f t="shared" si="4"/>
        <v>0</v>
      </c>
      <c r="O29" s="120">
        <f t="shared" si="4"/>
        <v>0</v>
      </c>
      <c r="P29" s="46"/>
      <c r="Q29" s="46"/>
      <c r="R29" s="289">
        <v>37000</v>
      </c>
      <c r="S29" s="289">
        <v>37000</v>
      </c>
      <c r="T29" s="20"/>
      <c r="U29" s="20"/>
    </row>
    <row r="30" spans="1:21" ht="21" customHeight="1">
      <c r="A30" s="112">
        <v>422</v>
      </c>
      <c r="B30" s="117" t="s">
        <v>82</v>
      </c>
      <c r="C30" s="119">
        <f>SUM(D30:O30)</f>
        <v>21000</v>
      </c>
      <c r="D30" s="119">
        <v>0</v>
      </c>
      <c r="E30" s="119">
        <v>0</v>
      </c>
      <c r="F30" s="119">
        <v>21000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6"/>
      <c r="Q30" s="46"/>
      <c r="R30" s="289"/>
      <c r="S30" s="289"/>
      <c r="T30" s="20"/>
      <c r="U30" s="20"/>
    </row>
    <row r="31" spans="1:21" ht="15.75" customHeight="1">
      <c r="A31" s="112">
        <v>424</v>
      </c>
      <c r="B31" s="100" t="s">
        <v>83</v>
      </c>
      <c r="C31" s="119">
        <v>6000</v>
      </c>
      <c r="D31" s="119">
        <v>0</v>
      </c>
      <c r="E31" s="119">
        <v>0</v>
      </c>
      <c r="F31" s="119">
        <v>6000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/>
      <c r="Q31" s="46"/>
      <c r="R31" s="290"/>
      <c r="S31" s="290"/>
      <c r="T31" s="20"/>
      <c r="U31" s="20"/>
    </row>
    <row r="32" spans="1:21" ht="15.75" customHeight="1">
      <c r="A32" s="111"/>
      <c r="B32" s="118" t="s">
        <v>26</v>
      </c>
      <c r="C32" s="119">
        <f>SUM(D32:O32)</f>
        <v>848700</v>
      </c>
      <c r="D32" s="119">
        <f aca="true" t="shared" si="5" ref="D32:O32">D18+D22+D27+D29</f>
        <v>350600</v>
      </c>
      <c r="E32" s="119">
        <f t="shared" si="5"/>
        <v>0</v>
      </c>
      <c r="F32" s="119">
        <f t="shared" si="5"/>
        <v>483200</v>
      </c>
      <c r="G32" s="119">
        <f t="shared" si="5"/>
        <v>0</v>
      </c>
      <c r="H32" s="119">
        <f t="shared" si="5"/>
        <v>0</v>
      </c>
      <c r="I32" s="119">
        <f t="shared" si="5"/>
        <v>0</v>
      </c>
      <c r="J32" s="119">
        <f t="shared" si="5"/>
        <v>0</v>
      </c>
      <c r="K32" s="119">
        <f t="shared" si="5"/>
        <v>0</v>
      </c>
      <c r="L32" s="119">
        <f t="shared" si="5"/>
        <v>0</v>
      </c>
      <c r="M32" s="119">
        <f t="shared" si="5"/>
        <v>0</v>
      </c>
      <c r="N32" s="119">
        <f t="shared" si="5"/>
        <v>0</v>
      </c>
      <c r="O32" s="119">
        <f t="shared" si="5"/>
        <v>14900</v>
      </c>
      <c r="P32" s="41"/>
      <c r="Q32" s="41"/>
      <c r="R32" s="289">
        <v>717500</v>
      </c>
      <c r="S32" s="289">
        <v>717500</v>
      </c>
      <c r="T32" s="20"/>
      <c r="U32" s="20"/>
    </row>
    <row r="33" spans="1:21" ht="15.75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38"/>
      <c r="M33" s="38"/>
      <c r="N33" s="21"/>
      <c r="O33" s="21"/>
      <c r="P33" s="21"/>
      <c r="Q33" s="21"/>
      <c r="R33" s="20"/>
      <c r="S33" s="20"/>
      <c r="T33" s="20"/>
      <c r="U33" s="20"/>
    </row>
    <row r="34" spans="7:21" ht="15.75" customHeight="1">
      <c r="G34" s="20"/>
      <c r="H34" s="20"/>
      <c r="I34" s="20"/>
      <c r="J34" s="20"/>
      <c r="K34" s="20"/>
      <c r="L34" s="21"/>
      <c r="M34" s="21"/>
      <c r="N34" s="21"/>
      <c r="O34" s="21"/>
      <c r="P34" s="21"/>
      <c r="Q34" s="21"/>
      <c r="R34" s="20"/>
      <c r="S34" s="20"/>
      <c r="T34" s="20"/>
      <c r="U34" s="20"/>
    </row>
    <row r="35" spans="1:21" ht="15.75" customHeight="1">
      <c r="A35" s="19" t="s">
        <v>29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47"/>
      <c r="M35" s="47"/>
      <c r="N35" s="21"/>
      <c r="O35" s="21"/>
      <c r="P35" s="21"/>
      <c r="Q35" s="21"/>
      <c r="R35" s="20"/>
      <c r="S35" s="20"/>
      <c r="T35" s="20"/>
      <c r="U35" s="20"/>
    </row>
    <row r="36" spans="1:21" ht="15.75" customHeight="1">
      <c r="A36" s="48" t="s">
        <v>17</v>
      </c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7"/>
      <c r="M36" s="36"/>
      <c r="N36" s="36"/>
      <c r="O36" s="36"/>
      <c r="P36" s="36"/>
      <c r="Q36" s="36"/>
      <c r="R36" s="33"/>
      <c r="S36" s="33"/>
      <c r="T36" s="20"/>
      <c r="U36" s="20"/>
    </row>
    <row r="37" spans="1:21" ht="15.7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3"/>
      <c r="S37" s="33"/>
      <c r="T37" s="20"/>
      <c r="U37" s="20"/>
    </row>
    <row r="38" spans="1:21" ht="39" customHeight="1">
      <c r="A38" s="104" t="s">
        <v>18</v>
      </c>
      <c r="B38" s="105" t="s">
        <v>19</v>
      </c>
      <c r="C38" s="122" t="s">
        <v>107</v>
      </c>
      <c r="D38" s="107" t="s">
        <v>9</v>
      </c>
      <c r="E38" s="107" t="s">
        <v>30</v>
      </c>
      <c r="F38" s="107" t="s">
        <v>21</v>
      </c>
      <c r="G38" s="107" t="s">
        <v>22</v>
      </c>
      <c r="H38" s="107" t="s">
        <v>23</v>
      </c>
      <c r="I38" s="107" t="s">
        <v>10</v>
      </c>
      <c r="J38" s="107" t="s">
        <v>67</v>
      </c>
      <c r="K38" s="107" t="s">
        <v>24</v>
      </c>
      <c r="L38" s="108" t="s">
        <v>36</v>
      </c>
      <c r="M38" s="107" t="s">
        <v>25</v>
      </c>
      <c r="N38" s="107" t="s">
        <v>53</v>
      </c>
      <c r="O38" s="107" t="s">
        <v>56</v>
      </c>
      <c r="P38" s="206" t="s">
        <v>95</v>
      </c>
      <c r="Q38" s="204" t="s">
        <v>96</v>
      </c>
      <c r="R38" s="199" t="s">
        <v>112</v>
      </c>
      <c r="S38" s="199" t="s">
        <v>113</v>
      </c>
      <c r="T38" s="20"/>
      <c r="U38" s="20"/>
    </row>
    <row r="39" spans="1:21" ht="15.75" customHeight="1">
      <c r="A39" s="109">
        <v>31</v>
      </c>
      <c r="B39" s="110" t="s">
        <v>40</v>
      </c>
      <c r="C39" s="119">
        <f>C40+C41</f>
        <v>9900</v>
      </c>
      <c r="D39" s="119">
        <f aca="true" t="shared" si="6" ref="D39:O39">D40+D41</f>
        <v>0</v>
      </c>
      <c r="E39" s="119">
        <f t="shared" si="6"/>
        <v>0</v>
      </c>
      <c r="F39" s="119">
        <f t="shared" si="6"/>
        <v>1700</v>
      </c>
      <c r="G39" s="119">
        <f t="shared" si="6"/>
        <v>4600</v>
      </c>
      <c r="H39" s="119">
        <f t="shared" si="6"/>
        <v>0</v>
      </c>
      <c r="I39" s="119">
        <f t="shared" si="6"/>
        <v>0</v>
      </c>
      <c r="J39" s="119">
        <f t="shared" si="6"/>
        <v>0</v>
      </c>
      <c r="K39" s="119">
        <f t="shared" si="6"/>
        <v>3600</v>
      </c>
      <c r="L39" s="119">
        <f t="shared" si="6"/>
        <v>0</v>
      </c>
      <c r="M39" s="119">
        <f t="shared" si="6"/>
        <v>0</v>
      </c>
      <c r="N39" s="119">
        <f t="shared" si="6"/>
        <v>0</v>
      </c>
      <c r="O39" s="119">
        <f t="shared" si="6"/>
        <v>0</v>
      </c>
      <c r="P39" s="41"/>
      <c r="Q39" s="41"/>
      <c r="R39" s="289">
        <v>8000</v>
      </c>
      <c r="S39" s="289">
        <v>8000</v>
      </c>
      <c r="T39" s="20"/>
      <c r="U39" s="20"/>
    </row>
    <row r="40" spans="1:21" ht="15.75" customHeight="1">
      <c r="A40" s="109">
        <v>311</v>
      </c>
      <c r="B40" s="102" t="s">
        <v>70</v>
      </c>
      <c r="C40" s="119">
        <f>SUM(D40:O40)</f>
        <v>8450</v>
      </c>
      <c r="D40" s="119">
        <v>0</v>
      </c>
      <c r="E40" s="119">
        <v>0</v>
      </c>
      <c r="F40" s="119">
        <v>1450</v>
      </c>
      <c r="G40" s="119">
        <v>4000</v>
      </c>
      <c r="H40" s="119">
        <v>0</v>
      </c>
      <c r="I40" s="119">
        <v>0</v>
      </c>
      <c r="J40" s="119">
        <v>0</v>
      </c>
      <c r="K40" s="119">
        <v>3000</v>
      </c>
      <c r="L40" s="119">
        <v>0</v>
      </c>
      <c r="M40" s="119">
        <v>0</v>
      </c>
      <c r="N40" s="119">
        <v>0</v>
      </c>
      <c r="O40" s="41">
        <v>0</v>
      </c>
      <c r="P40" s="41"/>
      <c r="Q40" s="41"/>
      <c r="R40" s="289"/>
      <c r="S40" s="289"/>
      <c r="T40" s="20"/>
      <c r="U40" s="20"/>
    </row>
    <row r="41" spans="1:21" ht="15.75" customHeight="1">
      <c r="A41" s="112">
        <v>313</v>
      </c>
      <c r="B41" s="114" t="s">
        <v>80</v>
      </c>
      <c r="C41" s="119">
        <f>SUM(D41:O41)</f>
        <v>1450</v>
      </c>
      <c r="D41" s="96">
        <v>0</v>
      </c>
      <c r="E41" s="96">
        <v>0</v>
      </c>
      <c r="F41" s="96">
        <v>250</v>
      </c>
      <c r="G41" s="96">
        <v>600</v>
      </c>
      <c r="H41" s="96">
        <v>0</v>
      </c>
      <c r="I41" s="96">
        <v>0</v>
      </c>
      <c r="J41" s="96">
        <v>0</v>
      </c>
      <c r="K41" s="96">
        <v>600</v>
      </c>
      <c r="L41" s="96">
        <v>0</v>
      </c>
      <c r="M41" s="96">
        <v>0</v>
      </c>
      <c r="N41" s="96">
        <v>0</v>
      </c>
      <c r="O41" s="46">
        <v>0</v>
      </c>
      <c r="P41" s="42"/>
      <c r="Q41" s="42"/>
      <c r="R41" s="290"/>
      <c r="S41" s="290"/>
      <c r="T41" s="20"/>
      <c r="U41" s="20"/>
    </row>
    <row r="42" spans="1:21" ht="15.75" customHeight="1">
      <c r="A42" s="109">
        <v>32</v>
      </c>
      <c r="B42" s="101" t="s">
        <v>37</v>
      </c>
      <c r="C42" s="96">
        <f>SUM(C43:C48)</f>
        <v>836800</v>
      </c>
      <c r="D42" s="96">
        <f>SUM(D43:D48)</f>
        <v>10500</v>
      </c>
      <c r="E42" s="96">
        <f>SUM(E43:E48)</f>
        <v>86000</v>
      </c>
      <c r="F42" s="96">
        <f>SUM(F43:F48)</f>
        <v>603000</v>
      </c>
      <c r="G42" s="96">
        <f aca="true" t="shared" si="7" ref="G42:O42">SUM(G43:G48)</f>
        <v>17100</v>
      </c>
      <c r="H42" s="96">
        <f t="shared" si="7"/>
        <v>0</v>
      </c>
      <c r="I42" s="96">
        <f t="shared" si="7"/>
        <v>20000</v>
      </c>
      <c r="J42" s="96">
        <f t="shared" si="7"/>
        <v>55200</v>
      </c>
      <c r="K42" s="96">
        <f t="shared" si="7"/>
        <v>33000</v>
      </c>
      <c r="L42" s="96">
        <f t="shared" si="7"/>
        <v>0</v>
      </c>
      <c r="M42" s="96">
        <f t="shared" si="7"/>
        <v>10000</v>
      </c>
      <c r="N42" s="96">
        <f t="shared" si="7"/>
        <v>0</v>
      </c>
      <c r="O42" s="96">
        <f t="shared" si="7"/>
        <v>2000</v>
      </c>
      <c r="P42" s="41"/>
      <c r="Q42" s="41"/>
      <c r="R42" s="289">
        <v>880000</v>
      </c>
      <c r="S42" s="289">
        <v>880000</v>
      </c>
      <c r="T42" s="20"/>
      <c r="U42" s="20"/>
    </row>
    <row r="43" spans="1:21" ht="15.75" customHeight="1">
      <c r="A43" s="109">
        <v>321</v>
      </c>
      <c r="B43" s="102" t="s">
        <v>59</v>
      </c>
      <c r="C43" s="96">
        <f>SUM(D43:O43)</f>
        <v>30000</v>
      </c>
      <c r="D43" s="96">
        <v>0</v>
      </c>
      <c r="E43" s="96">
        <v>0</v>
      </c>
      <c r="F43" s="96">
        <v>20000</v>
      </c>
      <c r="G43" s="96">
        <v>2000</v>
      </c>
      <c r="H43" s="96">
        <v>0</v>
      </c>
      <c r="I43" s="96">
        <v>5000</v>
      </c>
      <c r="J43" s="96">
        <v>0</v>
      </c>
      <c r="K43" s="96">
        <v>3000</v>
      </c>
      <c r="L43" s="96">
        <v>0</v>
      </c>
      <c r="M43" s="96">
        <v>0</v>
      </c>
      <c r="N43" s="96">
        <v>0</v>
      </c>
      <c r="O43" s="46">
        <v>0</v>
      </c>
      <c r="P43" s="41"/>
      <c r="Q43" s="41"/>
      <c r="R43" s="289"/>
      <c r="S43" s="289"/>
      <c r="T43" s="20"/>
      <c r="U43" s="20"/>
    </row>
    <row r="44" spans="1:21" ht="15.75" customHeight="1">
      <c r="A44" s="112">
        <v>322</v>
      </c>
      <c r="B44" s="103" t="s">
        <v>79</v>
      </c>
      <c r="C44" s="96">
        <f aca="true" t="shared" si="8" ref="C44:C51">SUM(D44:O44)</f>
        <v>588500</v>
      </c>
      <c r="D44" s="96">
        <v>0</v>
      </c>
      <c r="E44" s="96">
        <v>68000</v>
      </c>
      <c r="F44" s="96">
        <v>488500</v>
      </c>
      <c r="G44" s="96">
        <v>5000</v>
      </c>
      <c r="H44" s="96">
        <v>0</v>
      </c>
      <c r="I44" s="96">
        <v>5000</v>
      </c>
      <c r="J44" s="97">
        <v>0</v>
      </c>
      <c r="K44" s="96">
        <v>10000</v>
      </c>
      <c r="L44" s="96">
        <v>0</v>
      </c>
      <c r="M44" s="96">
        <v>10000</v>
      </c>
      <c r="N44" s="96">
        <v>0</v>
      </c>
      <c r="O44" s="96">
        <v>2000</v>
      </c>
      <c r="P44" s="26"/>
      <c r="Q44" s="26"/>
      <c r="R44" s="290"/>
      <c r="S44" s="290"/>
      <c r="T44" s="20"/>
      <c r="U44" s="20"/>
    </row>
    <row r="45" spans="1:21" ht="15.75" customHeight="1">
      <c r="A45" s="112">
        <v>323</v>
      </c>
      <c r="B45" s="100" t="s">
        <v>60</v>
      </c>
      <c r="C45" s="96">
        <f t="shared" si="8"/>
        <v>98500</v>
      </c>
      <c r="D45" s="96">
        <v>8000</v>
      </c>
      <c r="E45" s="96">
        <v>8000</v>
      </c>
      <c r="F45" s="96">
        <v>11300</v>
      </c>
      <c r="G45" s="96">
        <v>6000</v>
      </c>
      <c r="H45" s="44">
        <v>0</v>
      </c>
      <c r="I45" s="96">
        <v>0</v>
      </c>
      <c r="J45" s="96">
        <v>55200</v>
      </c>
      <c r="K45" s="96">
        <v>10000</v>
      </c>
      <c r="L45" s="44">
        <v>0</v>
      </c>
      <c r="M45" s="44">
        <v>0</v>
      </c>
      <c r="N45" s="44">
        <v>0</v>
      </c>
      <c r="O45" s="42">
        <v>0</v>
      </c>
      <c r="P45" s="26"/>
      <c r="Q45" s="26"/>
      <c r="R45" s="290"/>
      <c r="S45" s="290"/>
      <c r="T45" s="20"/>
      <c r="U45" s="20"/>
    </row>
    <row r="46" spans="1:21" ht="15.75" customHeight="1">
      <c r="A46" s="112">
        <v>324</v>
      </c>
      <c r="B46" s="100" t="s">
        <v>84</v>
      </c>
      <c r="C46" s="96">
        <f t="shared" si="8"/>
        <v>8200</v>
      </c>
      <c r="D46" s="96">
        <v>0</v>
      </c>
      <c r="E46" s="96">
        <v>0</v>
      </c>
      <c r="F46" s="96">
        <v>8200</v>
      </c>
      <c r="G46" s="96">
        <v>0</v>
      </c>
      <c r="H46" s="96">
        <v>0</v>
      </c>
      <c r="I46" s="96">
        <v>0</v>
      </c>
      <c r="J46" s="96">
        <v>0</v>
      </c>
      <c r="K46" s="96">
        <v>0</v>
      </c>
      <c r="L46" s="96">
        <v>0</v>
      </c>
      <c r="M46" s="96">
        <v>0</v>
      </c>
      <c r="N46" s="96">
        <v>0</v>
      </c>
      <c r="O46" s="92">
        <v>0</v>
      </c>
      <c r="P46" s="26"/>
      <c r="Q46" s="26"/>
      <c r="R46" s="290"/>
      <c r="S46" s="290"/>
      <c r="T46" s="20"/>
      <c r="U46" s="20"/>
    </row>
    <row r="47" spans="1:21" ht="15.75" customHeight="1">
      <c r="A47" s="112">
        <v>324</v>
      </c>
      <c r="B47" s="100" t="s">
        <v>105</v>
      </c>
      <c r="C47" s="96">
        <f t="shared" si="8"/>
        <v>50000</v>
      </c>
      <c r="D47" s="96"/>
      <c r="E47" s="96"/>
      <c r="F47" s="96">
        <v>50000</v>
      </c>
      <c r="G47" s="96"/>
      <c r="H47" s="96"/>
      <c r="I47" s="96"/>
      <c r="J47" s="96"/>
      <c r="K47" s="96"/>
      <c r="L47" s="96"/>
      <c r="M47" s="96"/>
      <c r="N47" s="96"/>
      <c r="O47" s="92"/>
      <c r="P47" s="26"/>
      <c r="Q47" s="26"/>
      <c r="R47" s="290"/>
      <c r="S47" s="290"/>
      <c r="T47" s="20"/>
      <c r="U47" s="20"/>
    </row>
    <row r="48" spans="1:21" ht="15.75" customHeight="1">
      <c r="A48" s="112">
        <v>329</v>
      </c>
      <c r="B48" s="100" t="s">
        <v>12</v>
      </c>
      <c r="C48" s="96">
        <f t="shared" si="8"/>
        <v>61600</v>
      </c>
      <c r="D48" s="96">
        <v>2500</v>
      </c>
      <c r="E48" s="96">
        <v>10000</v>
      </c>
      <c r="F48" s="96">
        <v>25000</v>
      </c>
      <c r="G48" s="96">
        <v>4100</v>
      </c>
      <c r="H48" s="96">
        <v>0</v>
      </c>
      <c r="I48" s="96">
        <v>10000</v>
      </c>
      <c r="J48" s="96">
        <v>0</v>
      </c>
      <c r="K48" s="96">
        <v>10000</v>
      </c>
      <c r="L48" s="96">
        <v>0</v>
      </c>
      <c r="M48" s="96">
        <v>0</v>
      </c>
      <c r="N48" s="96">
        <v>0</v>
      </c>
      <c r="O48" s="96">
        <v>0</v>
      </c>
      <c r="P48" s="26"/>
      <c r="Q48" s="26"/>
      <c r="R48" s="290"/>
      <c r="S48" s="290"/>
      <c r="T48" s="20"/>
      <c r="U48" s="20"/>
    </row>
    <row r="49" spans="1:21" ht="22.5" customHeight="1">
      <c r="A49" s="109">
        <v>42</v>
      </c>
      <c r="B49" s="116" t="s">
        <v>41</v>
      </c>
      <c r="C49" s="96">
        <f t="shared" si="8"/>
        <v>89000</v>
      </c>
      <c r="D49" s="96">
        <v>0</v>
      </c>
      <c r="E49" s="96">
        <f>E50+E51</f>
        <v>0</v>
      </c>
      <c r="F49" s="96">
        <f>F50+F51</f>
        <v>38000</v>
      </c>
      <c r="G49" s="96">
        <f aca="true" t="shared" si="9" ref="G49:O49">G50+G51</f>
        <v>44000</v>
      </c>
      <c r="H49" s="96">
        <f t="shared" si="9"/>
        <v>0</v>
      </c>
      <c r="I49" s="96">
        <f t="shared" si="9"/>
        <v>5000</v>
      </c>
      <c r="J49" s="96">
        <f t="shared" si="9"/>
        <v>0</v>
      </c>
      <c r="K49" s="96">
        <f t="shared" si="9"/>
        <v>0</v>
      </c>
      <c r="L49" s="96">
        <f t="shared" si="9"/>
        <v>0</v>
      </c>
      <c r="M49" s="96">
        <f t="shared" si="9"/>
        <v>0</v>
      </c>
      <c r="N49" s="96">
        <f t="shared" si="9"/>
        <v>2000</v>
      </c>
      <c r="O49" s="96">
        <f t="shared" si="9"/>
        <v>0</v>
      </c>
      <c r="P49" s="49"/>
      <c r="Q49" s="49"/>
      <c r="R49" s="289">
        <v>52000</v>
      </c>
      <c r="S49" s="289">
        <v>52000</v>
      </c>
      <c r="T49" s="20"/>
      <c r="U49" s="20"/>
    </row>
    <row r="50" spans="1:21" ht="20.25" customHeight="1">
      <c r="A50" s="109">
        <v>422</v>
      </c>
      <c r="B50" s="117" t="s">
        <v>82</v>
      </c>
      <c r="C50" s="96">
        <f t="shared" si="8"/>
        <v>76000</v>
      </c>
      <c r="D50" s="96">
        <v>0</v>
      </c>
      <c r="E50" s="96">
        <v>0</v>
      </c>
      <c r="F50" s="96">
        <v>32000</v>
      </c>
      <c r="G50" s="96">
        <v>39000</v>
      </c>
      <c r="H50" s="96">
        <v>0</v>
      </c>
      <c r="I50" s="96">
        <v>3000</v>
      </c>
      <c r="J50" s="96">
        <v>0</v>
      </c>
      <c r="K50" s="96">
        <v>0</v>
      </c>
      <c r="L50" s="96">
        <v>0</v>
      </c>
      <c r="M50" s="96">
        <v>0</v>
      </c>
      <c r="N50" s="96">
        <v>2000</v>
      </c>
      <c r="O50" s="49">
        <v>0</v>
      </c>
      <c r="P50" s="49"/>
      <c r="Q50" s="49"/>
      <c r="R50" s="289"/>
      <c r="S50" s="289"/>
      <c r="T50" s="20"/>
      <c r="U50" s="20"/>
    </row>
    <row r="51" spans="1:21" ht="15.75" customHeight="1">
      <c r="A51" s="112">
        <v>424</v>
      </c>
      <c r="B51" s="100" t="s">
        <v>83</v>
      </c>
      <c r="C51" s="96">
        <f t="shared" si="8"/>
        <v>13000</v>
      </c>
      <c r="D51" s="96">
        <v>0</v>
      </c>
      <c r="E51" s="96">
        <v>0</v>
      </c>
      <c r="F51" s="96">
        <v>6000</v>
      </c>
      <c r="G51" s="96">
        <v>5000</v>
      </c>
      <c r="H51" s="96">
        <v>0</v>
      </c>
      <c r="I51" s="96">
        <v>2000</v>
      </c>
      <c r="J51" s="96">
        <v>0</v>
      </c>
      <c r="K51" s="96">
        <v>0</v>
      </c>
      <c r="L51" s="96">
        <v>0</v>
      </c>
      <c r="M51" s="96">
        <v>0</v>
      </c>
      <c r="N51" s="96">
        <v>0</v>
      </c>
      <c r="O51" s="46">
        <v>0</v>
      </c>
      <c r="P51" s="41"/>
      <c r="Q51" s="41"/>
      <c r="R51" s="290"/>
      <c r="S51" s="290"/>
      <c r="T51" s="20"/>
      <c r="U51" s="20"/>
    </row>
    <row r="52" spans="1:21" ht="15.75" customHeight="1">
      <c r="A52" s="111"/>
      <c r="B52" s="118" t="s">
        <v>26</v>
      </c>
      <c r="C52" s="119">
        <f aca="true" t="shared" si="10" ref="C52:O52">C49+C42+C39</f>
        <v>935700</v>
      </c>
      <c r="D52" s="96">
        <f t="shared" si="10"/>
        <v>10500</v>
      </c>
      <c r="E52" s="119">
        <f t="shared" si="10"/>
        <v>86000</v>
      </c>
      <c r="F52" s="119">
        <f t="shared" si="10"/>
        <v>642700</v>
      </c>
      <c r="G52" s="119">
        <f t="shared" si="10"/>
        <v>65700</v>
      </c>
      <c r="H52" s="119">
        <f t="shared" si="10"/>
        <v>0</v>
      </c>
      <c r="I52" s="119">
        <f t="shared" si="10"/>
        <v>25000</v>
      </c>
      <c r="J52" s="119">
        <f t="shared" si="10"/>
        <v>55200</v>
      </c>
      <c r="K52" s="119">
        <f t="shared" si="10"/>
        <v>36600</v>
      </c>
      <c r="L52" s="119">
        <f t="shared" si="10"/>
        <v>0</v>
      </c>
      <c r="M52" s="119">
        <f t="shared" si="10"/>
        <v>10000</v>
      </c>
      <c r="N52" s="119">
        <f t="shared" si="10"/>
        <v>2000</v>
      </c>
      <c r="O52" s="119">
        <f t="shared" si="10"/>
        <v>2000</v>
      </c>
      <c r="P52" s="41"/>
      <c r="Q52" s="41"/>
      <c r="R52" s="291">
        <v>940000</v>
      </c>
      <c r="S52" s="289">
        <v>940000</v>
      </c>
      <c r="T52" s="20"/>
      <c r="U52" s="20"/>
    </row>
    <row r="53" spans="1:21" ht="15.75" customHeight="1">
      <c r="A53" s="20"/>
      <c r="B53" s="20"/>
      <c r="C53" s="20"/>
      <c r="D53" s="20"/>
      <c r="E53" s="38"/>
      <c r="F53" s="38"/>
      <c r="G53" s="20"/>
      <c r="H53" s="20"/>
      <c r="I53" s="20"/>
      <c r="J53" s="20"/>
      <c r="K53" s="20"/>
      <c r="L53" s="38"/>
      <c r="M53" s="38"/>
      <c r="N53" s="21"/>
      <c r="O53" s="21"/>
      <c r="P53" s="21"/>
      <c r="Q53" s="21"/>
      <c r="R53" s="20"/>
      <c r="S53" s="20"/>
      <c r="T53" s="20"/>
      <c r="U53" s="20"/>
    </row>
    <row r="54" spans="1:21" ht="15.75" customHeight="1">
      <c r="A54" s="89"/>
      <c r="B54" s="56"/>
      <c r="C54" s="53"/>
      <c r="D54" s="57"/>
      <c r="E54" s="53"/>
      <c r="F54" s="53"/>
      <c r="G54" s="53"/>
      <c r="H54" s="52"/>
      <c r="I54" s="53"/>
      <c r="J54" s="52"/>
      <c r="K54" s="52"/>
      <c r="L54" s="52"/>
      <c r="M54" s="52"/>
      <c r="N54" s="52"/>
      <c r="O54" s="52"/>
      <c r="P54" s="52"/>
      <c r="Q54" s="52"/>
      <c r="R54" s="53"/>
      <c r="S54" s="53"/>
      <c r="T54" s="53"/>
      <c r="U54" s="58"/>
    </row>
    <row r="55" spans="1:21" ht="15.75" customHeight="1">
      <c r="A55" s="50" t="s">
        <v>31</v>
      </c>
      <c r="B55" s="51"/>
      <c r="C55" s="90"/>
      <c r="D55" s="51"/>
      <c r="E55" s="65" t="s">
        <v>32</v>
      </c>
      <c r="F55" s="51"/>
      <c r="G55" s="85"/>
      <c r="H55" s="85"/>
      <c r="I55" s="85"/>
      <c r="J55" s="85"/>
      <c r="K55" s="85"/>
      <c r="L55" s="52"/>
      <c r="M55" s="70"/>
      <c r="N55" s="70"/>
      <c r="O55" s="70"/>
      <c r="P55" s="70"/>
      <c r="Q55" s="70"/>
      <c r="R55" s="52"/>
      <c r="S55" s="53"/>
      <c r="T55" s="53"/>
      <c r="U55" s="54"/>
    </row>
    <row r="56" spans="1:21" ht="15.75" customHeight="1">
      <c r="A56" s="55"/>
      <c r="B56" s="56"/>
      <c r="C56" s="53"/>
      <c r="D56" s="57"/>
      <c r="E56" s="53"/>
      <c r="F56" s="53"/>
      <c r="G56" s="59"/>
      <c r="H56" s="59"/>
      <c r="I56" s="59"/>
      <c r="J56" s="59"/>
      <c r="K56" s="59"/>
      <c r="L56" s="60"/>
      <c r="M56" s="64"/>
      <c r="N56" s="70"/>
      <c r="O56" s="70"/>
      <c r="P56" s="70"/>
      <c r="Q56" s="70"/>
      <c r="R56" s="53"/>
      <c r="S56" s="53"/>
      <c r="T56" s="53"/>
      <c r="U56" s="54"/>
    </row>
    <row r="57" spans="1:21" ht="33.75" customHeight="1">
      <c r="A57" s="121" t="s">
        <v>33</v>
      </c>
      <c r="B57" s="121" t="s">
        <v>19</v>
      </c>
      <c r="C57" s="122" t="s">
        <v>107</v>
      </c>
      <c r="D57" s="107" t="s">
        <v>9</v>
      </c>
      <c r="E57" s="122" t="s">
        <v>34</v>
      </c>
      <c r="F57" s="122" t="s">
        <v>35</v>
      </c>
      <c r="G57" s="107" t="s">
        <v>22</v>
      </c>
      <c r="H57" s="122" t="s">
        <v>23</v>
      </c>
      <c r="I57" s="107" t="s">
        <v>10</v>
      </c>
      <c r="J57" s="107" t="s">
        <v>68</v>
      </c>
      <c r="K57" s="107" t="s">
        <v>24</v>
      </c>
      <c r="L57" s="108" t="s">
        <v>36</v>
      </c>
      <c r="M57" s="108" t="s">
        <v>25</v>
      </c>
      <c r="N57" s="108" t="s">
        <v>53</v>
      </c>
      <c r="O57" s="108" t="s">
        <v>57</v>
      </c>
      <c r="P57" s="206" t="s">
        <v>95</v>
      </c>
      <c r="Q57" s="204" t="s">
        <v>96</v>
      </c>
      <c r="R57" s="199" t="s">
        <v>112</v>
      </c>
      <c r="S57" s="199" t="s">
        <v>113</v>
      </c>
      <c r="T57" s="20"/>
      <c r="U57" s="20"/>
    </row>
    <row r="58" spans="1:21" ht="15.75" customHeight="1">
      <c r="A58" s="123">
        <v>32</v>
      </c>
      <c r="B58" s="124" t="s">
        <v>37</v>
      </c>
      <c r="C58" s="125">
        <f>C59+C61+C60</f>
        <v>132000</v>
      </c>
      <c r="D58" s="125">
        <f>D59+D61+D60</f>
        <v>132000</v>
      </c>
      <c r="E58" s="125">
        <f>E59+E61</f>
        <v>0</v>
      </c>
      <c r="F58" s="125">
        <f>F59+F61</f>
        <v>0</v>
      </c>
      <c r="G58" s="125">
        <f>G59+G61</f>
        <v>0</v>
      </c>
      <c r="H58" s="125">
        <f>H59+H61</f>
        <v>0</v>
      </c>
      <c r="I58" s="125">
        <f>I59+I61</f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/>
      <c r="Q58" s="61"/>
      <c r="R58" s="289">
        <v>80000</v>
      </c>
      <c r="S58" s="289">
        <v>80000</v>
      </c>
      <c r="T58" s="20"/>
      <c r="U58" s="20"/>
    </row>
    <row r="59" spans="1:21" ht="15.75" customHeight="1">
      <c r="A59" s="201">
        <v>322</v>
      </c>
      <c r="B59" s="103" t="s">
        <v>79</v>
      </c>
      <c r="C59" s="125">
        <f>SUM(D59:O59)</f>
        <v>62000</v>
      </c>
      <c r="D59" s="125">
        <v>62000</v>
      </c>
      <c r="E59" s="125">
        <v>0</v>
      </c>
      <c r="F59" s="125">
        <v>0</v>
      </c>
      <c r="G59" s="125">
        <v>0</v>
      </c>
      <c r="H59" s="125">
        <v>0</v>
      </c>
      <c r="I59" s="125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/>
      <c r="Q59" s="61"/>
      <c r="R59" s="289"/>
      <c r="S59" s="289"/>
      <c r="T59" s="20"/>
      <c r="U59" s="20"/>
    </row>
    <row r="60" spans="1:21" ht="15.75" customHeight="1">
      <c r="A60" s="201">
        <v>322</v>
      </c>
      <c r="B60" s="103" t="s">
        <v>106</v>
      </c>
      <c r="C60" s="125">
        <f>SUM(D60:O60)</f>
        <v>50000</v>
      </c>
      <c r="D60" s="125">
        <v>50000</v>
      </c>
      <c r="E60" s="125"/>
      <c r="F60" s="125"/>
      <c r="G60" s="125"/>
      <c r="H60" s="125"/>
      <c r="I60" s="125"/>
      <c r="J60" s="61"/>
      <c r="K60" s="61"/>
      <c r="L60" s="61"/>
      <c r="M60" s="61"/>
      <c r="N60" s="61"/>
      <c r="O60" s="61"/>
      <c r="P60" s="61"/>
      <c r="Q60" s="61"/>
      <c r="R60" s="289"/>
      <c r="S60" s="289"/>
      <c r="T60" s="20"/>
      <c r="U60" s="20"/>
    </row>
    <row r="61" spans="1:21" ht="15.75" customHeight="1">
      <c r="A61" s="127">
        <v>323</v>
      </c>
      <c r="B61" s="100" t="s">
        <v>60</v>
      </c>
      <c r="C61" s="125">
        <f>SUM(D61:O61)</f>
        <v>20000</v>
      </c>
      <c r="D61" s="125">
        <v>20000</v>
      </c>
      <c r="E61" s="126">
        <v>0</v>
      </c>
      <c r="F61" s="126">
        <v>0</v>
      </c>
      <c r="G61" s="126">
        <v>0</v>
      </c>
      <c r="H61" s="126">
        <v>0</v>
      </c>
      <c r="I61" s="126">
        <v>0</v>
      </c>
      <c r="J61" s="126">
        <v>0</v>
      </c>
      <c r="K61" s="126">
        <v>0</v>
      </c>
      <c r="L61" s="126">
        <v>0</v>
      </c>
      <c r="M61" s="126">
        <v>0</v>
      </c>
      <c r="N61" s="126">
        <v>0</v>
      </c>
      <c r="O61" s="126">
        <v>0</v>
      </c>
      <c r="P61" s="61"/>
      <c r="Q61" s="61"/>
      <c r="R61" s="290"/>
      <c r="S61" s="290"/>
      <c r="T61" s="20"/>
      <c r="U61" s="20"/>
    </row>
    <row r="62" spans="1:21" ht="15.75" customHeight="1">
      <c r="A62" s="128"/>
      <c r="B62" s="129" t="s">
        <v>38</v>
      </c>
      <c r="C62" s="125">
        <f>C58</f>
        <v>132000</v>
      </c>
      <c r="D62" s="125">
        <f aca="true" t="shared" si="11" ref="D62:I62">D58</f>
        <v>132000</v>
      </c>
      <c r="E62" s="125">
        <f t="shared" si="11"/>
        <v>0</v>
      </c>
      <c r="F62" s="125">
        <f t="shared" si="11"/>
        <v>0</v>
      </c>
      <c r="G62" s="125">
        <f t="shared" si="11"/>
        <v>0</v>
      </c>
      <c r="H62" s="125">
        <f t="shared" si="11"/>
        <v>0</v>
      </c>
      <c r="I62" s="125">
        <f t="shared" si="11"/>
        <v>0</v>
      </c>
      <c r="J62" s="61">
        <f aca="true" t="shared" si="12" ref="J62:O62">J58</f>
        <v>0</v>
      </c>
      <c r="K62" s="61">
        <f t="shared" si="12"/>
        <v>0</v>
      </c>
      <c r="L62" s="61">
        <f t="shared" si="12"/>
        <v>0</v>
      </c>
      <c r="M62" s="61">
        <f t="shared" si="12"/>
        <v>0</v>
      </c>
      <c r="N62" s="61">
        <f t="shared" si="12"/>
        <v>0</v>
      </c>
      <c r="O62" s="61">
        <f t="shared" si="12"/>
        <v>0</v>
      </c>
      <c r="P62" s="61"/>
      <c r="Q62" s="61"/>
      <c r="R62" s="289">
        <v>80000</v>
      </c>
      <c r="S62" s="289">
        <v>80000</v>
      </c>
      <c r="T62" s="20"/>
      <c r="U62" s="20"/>
    </row>
    <row r="63" spans="1:21" ht="15.75" customHeight="1">
      <c r="A63" s="81"/>
      <c r="B63" s="80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38"/>
      <c r="S63" s="72"/>
      <c r="T63" s="20"/>
      <c r="U63" s="20"/>
    </row>
    <row r="64" spans="1:19" ht="19.5" customHeight="1">
      <c r="A64" s="275"/>
      <c r="B64" s="86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84"/>
      <c r="S64" s="84"/>
    </row>
    <row r="65" spans="1:19" ht="19.5" customHeight="1">
      <c r="A65" s="50" t="s">
        <v>31</v>
      </c>
      <c r="B65" s="51"/>
      <c r="C65" s="51"/>
      <c r="D65" s="51"/>
      <c r="E65" s="312" t="s">
        <v>73</v>
      </c>
      <c r="F65" s="313"/>
      <c r="G65" s="313"/>
      <c r="H65" s="78"/>
      <c r="I65" s="77"/>
      <c r="J65" s="77"/>
      <c r="K65" s="77"/>
      <c r="L65" s="76"/>
      <c r="M65" s="76"/>
      <c r="N65" s="76"/>
      <c r="O65" s="76"/>
      <c r="P65" s="76"/>
      <c r="Q65" s="76"/>
      <c r="R65" s="75"/>
      <c r="S65" s="73"/>
    </row>
    <row r="66" spans="1:19" ht="33.75" customHeight="1">
      <c r="A66" s="121" t="s">
        <v>33</v>
      </c>
      <c r="B66" s="121" t="s">
        <v>19</v>
      </c>
      <c r="C66" s="122" t="s">
        <v>107</v>
      </c>
      <c r="D66" s="122" t="s">
        <v>97</v>
      </c>
      <c r="E66" s="122" t="s">
        <v>34</v>
      </c>
      <c r="F66" s="122" t="s">
        <v>35</v>
      </c>
      <c r="G66" s="107" t="s">
        <v>22</v>
      </c>
      <c r="H66" s="122" t="s">
        <v>23</v>
      </c>
      <c r="I66" s="107" t="s">
        <v>10</v>
      </c>
      <c r="J66" s="107" t="s">
        <v>71</v>
      </c>
      <c r="K66" s="107" t="s">
        <v>24</v>
      </c>
      <c r="L66" s="108" t="s">
        <v>36</v>
      </c>
      <c r="M66" s="108" t="s">
        <v>25</v>
      </c>
      <c r="N66" s="108" t="s">
        <v>53</v>
      </c>
      <c r="O66" s="108" t="s">
        <v>57</v>
      </c>
      <c r="P66" s="135" t="s">
        <v>95</v>
      </c>
      <c r="Q66" s="204" t="s">
        <v>96</v>
      </c>
      <c r="R66" s="199" t="s">
        <v>112</v>
      </c>
      <c r="S66" s="199" t="s">
        <v>113</v>
      </c>
    </row>
    <row r="67" spans="1:19" ht="19.5" customHeight="1">
      <c r="A67" s="130">
        <v>31</v>
      </c>
      <c r="B67" s="110" t="s">
        <v>40</v>
      </c>
      <c r="C67" s="125">
        <f>C68+C69+C70</f>
        <v>299800</v>
      </c>
      <c r="D67" s="125">
        <f aca="true" t="shared" si="13" ref="D67:P67">D68+D69+D70</f>
        <v>140710</v>
      </c>
      <c r="E67" s="125">
        <f t="shared" si="13"/>
        <v>0</v>
      </c>
      <c r="F67" s="125">
        <f t="shared" si="13"/>
        <v>0</v>
      </c>
      <c r="G67" s="125">
        <f t="shared" si="13"/>
        <v>0</v>
      </c>
      <c r="H67" s="125">
        <f t="shared" si="13"/>
        <v>0</v>
      </c>
      <c r="I67" s="125">
        <f t="shared" si="13"/>
        <v>0</v>
      </c>
      <c r="J67" s="125">
        <f t="shared" si="13"/>
        <v>0</v>
      </c>
      <c r="K67" s="125">
        <f t="shared" si="13"/>
        <v>0</v>
      </c>
      <c r="L67" s="125">
        <f t="shared" si="13"/>
        <v>0</v>
      </c>
      <c r="M67" s="125">
        <f t="shared" si="13"/>
        <v>0</v>
      </c>
      <c r="N67" s="125">
        <f t="shared" si="13"/>
        <v>0</v>
      </c>
      <c r="O67" s="125">
        <f t="shared" si="13"/>
        <v>0</v>
      </c>
      <c r="P67" s="125">
        <f t="shared" si="13"/>
        <v>159090</v>
      </c>
      <c r="Q67" s="61"/>
      <c r="R67" s="289">
        <v>195000</v>
      </c>
      <c r="S67" s="289">
        <v>195000</v>
      </c>
    </row>
    <row r="68" spans="1:19" ht="19.5" customHeight="1">
      <c r="A68" s="130">
        <v>311</v>
      </c>
      <c r="B68" s="102" t="s">
        <v>70</v>
      </c>
      <c r="C68" s="125">
        <f>SUM(D68:P68)</f>
        <v>241400</v>
      </c>
      <c r="D68" s="125">
        <v>111400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125">
        <v>130000</v>
      </c>
      <c r="Q68" s="61"/>
      <c r="R68" s="289"/>
      <c r="S68" s="289"/>
    </row>
    <row r="69" spans="1:19" ht="21.75" customHeight="1">
      <c r="A69" s="112">
        <v>313</v>
      </c>
      <c r="B69" s="114" t="s">
        <v>80</v>
      </c>
      <c r="C69" s="125">
        <f>SUM(D69:P69)</f>
        <v>39900</v>
      </c>
      <c r="D69" s="96">
        <v>10810</v>
      </c>
      <c r="E69" s="61">
        <v>0</v>
      </c>
      <c r="F69" s="61">
        <v>0</v>
      </c>
      <c r="G69" s="61">
        <v>0</v>
      </c>
      <c r="H69" s="61">
        <v>0</v>
      </c>
      <c r="I69" s="61">
        <v>0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125">
        <v>29090</v>
      </c>
      <c r="Q69" s="61"/>
      <c r="R69" s="290"/>
      <c r="S69" s="290"/>
    </row>
    <row r="70" spans="1:19" ht="12.75">
      <c r="A70" s="131">
        <v>312</v>
      </c>
      <c r="B70" s="102" t="s">
        <v>11</v>
      </c>
      <c r="C70" s="125">
        <f>SUM(D70:P70)</f>
        <v>18500</v>
      </c>
      <c r="D70" s="203">
        <v>18500</v>
      </c>
      <c r="E70" s="137">
        <v>0</v>
      </c>
      <c r="F70" s="137">
        <v>0</v>
      </c>
      <c r="G70" s="137">
        <v>0</v>
      </c>
      <c r="H70" s="137">
        <v>0</v>
      </c>
      <c r="I70" s="137">
        <v>0</v>
      </c>
      <c r="J70" s="137">
        <v>0</v>
      </c>
      <c r="K70" s="137">
        <v>0</v>
      </c>
      <c r="L70" s="137">
        <v>0</v>
      </c>
      <c r="M70" s="137">
        <v>0</v>
      </c>
      <c r="N70" s="137">
        <v>0</v>
      </c>
      <c r="O70" s="137">
        <v>0</v>
      </c>
      <c r="P70" s="125">
        <v>0</v>
      </c>
      <c r="Q70" s="61"/>
      <c r="R70" s="290"/>
      <c r="S70" s="290"/>
    </row>
    <row r="71" spans="1:19" ht="12.75">
      <c r="A71" s="133">
        <v>32</v>
      </c>
      <c r="B71" s="101" t="s">
        <v>37</v>
      </c>
      <c r="C71" s="125">
        <f>C72+C73</f>
        <v>16700</v>
      </c>
      <c r="D71" s="125">
        <f aca="true" t="shared" si="14" ref="D71:P71">D72+D73</f>
        <v>5200</v>
      </c>
      <c r="E71" s="125">
        <f t="shared" si="14"/>
        <v>0</v>
      </c>
      <c r="F71" s="125">
        <f t="shared" si="14"/>
        <v>0</v>
      </c>
      <c r="G71" s="125">
        <f t="shared" si="14"/>
        <v>0</v>
      </c>
      <c r="H71" s="125">
        <f t="shared" si="14"/>
        <v>0</v>
      </c>
      <c r="I71" s="125">
        <f t="shared" si="14"/>
        <v>0</v>
      </c>
      <c r="J71" s="125">
        <f t="shared" si="14"/>
        <v>0</v>
      </c>
      <c r="K71" s="125">
        <f t="shared" si="14"/>
        <v>0</v>
      </c>
      <c r="L71" s="125">
        <f t="shared" si="14"/>
        <v>0</v>
      </c>
      <c r="M71" s="125">
        <f t="shared" si="14"/>
        <v>0</v>
      </c>
      <c r="N71" s="125">
        <f t="shared" si="14"/>
        <v>0</v>
      </c>
      <c r="O71" s="125">
        <f t="shared" si="14"/>
        <v>0</v>
      </c>
      <c r="P71" s="125">
        <f t="shared" si="14"/>
        <v>11500</v>
      </c>
      <c r="Q71" s="61"/>
      <c r="R71" s="289">
        <v>9400</v>
      </c>
      <c r="S71" s="289">
        <v>9400</v>
      </c>
    </row>
    <row r="72" spans="1:19" ht="12.75">
      <c r="A72" s="131">
        <v>321</v>
      </c>
      <c r="B72" s="102" t="s">
        <v>59</v>
      </c>
      <c r="C72" s="125">
        <f>SUM(D72:P72)</f>
        <v>16700</v>
      </c>
      <c r="D72" s="125">
        <v>5200</v>
      </c>
      <c r="E72" s="82">
        <v>0</v>
      </c>
      <c r="F72" s="82">
        <v>0</v>
      </c>
      <c r="G72" s="82">
        <v>0</v>
      </c>
      <c r="H72" s="82">
        <v>0</v>
      </c>
      <c r="I72" s="82">
        <v>0</v>
      </c>
      <c r="J72" s="82">
        <v>0</v>
      </c>
      <c r="K72" s="82">
        <v>0</v>
      </c>
      <c r="L72" s="82">
        <v>0</v>
      </c>
      <c r="M72" s="82">
        <v>0</v>
      </c>
      <c r="N72" s="82">
        <v>0</v>
      </c>
      <c r="O72" s="82">
        <v>0</v>
      </c>
      <c r="P72" s="125">
        <v>11500</v>
      </c>
      <c r="Q72" s="61"/>
      <c r="R72" s="290"/>
      <c r="S72" s="290"/>
    </row>
    <row r="73" spans="1:19" ht="12.75">
      <c r="A73" s="134">
        <v>323</v>
      </c>
      <c r="B73" s="102" t="s">
        <v>60</v>
      </c>
      <c r="C73" s="125">
        <f>SUM(D73:P73)</f>
        <v>0</v>
      </c>
      <c r="D73" s="125">
        <v>0</v>
      </c>
      <c r="E73" s="61">
        <v>0</v>
      </c>
      <c r="F73" s="61">
        <v>0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125">
        <v>0</v>
      </c>
      <c r="Q73" s="61"/>
      <c r="R73" s="290"/>
      <c r="S73" s="290"/>
    </row>
    <row r="74" spans="1:19" ht="12.75">
      <c r="A74" s="132"/>
      <c r="B74" s="100" t="s">
        <v>26</v>
      </c>
      <c r="C74" s="125">
        <f>C67+C71</f>
        <v>316500</v>
      </c>
      <c r="D74" s="125">
        <f>D67+D71</f>
        <v>145910</v>
      </c>
      <c r="E74" s="125">
        <f aca="true" t="shared" si="15" ref="E74:P74">E67+E71</f>
        <v>0</v>
      </c>
      <c r="F74" s="125">
        <f t="shared" si="15"/>
        <v>0</v>
      </c>
      <c r="G74" s="125">
        <f t="shared" si="15"/>
        <v>0</v>
      </c>
      <c r="H74" s="125">
        <f t="shared" si="15"/>
        <v>0</v>
      </c>
      <c r="I74" s="125">
        <f t="shared" si="15"/>
        <v>0</v>
      </c>
      <c r="J74" s="125">
        <f t="shared" si="15"/>
        <v>0</v>
      </c>
      <c r="K74" s="125">
        <f t="shared" si="15"/>
        <v>0</v>
      </c>
      <c r="L74" s="125">
        <f t="shared" si="15"/>
        <v>0</v>
      </c>
      <c r="M74" s="125">
        <f t="shared" si="15"/>
        <v>0</v>
      </c>
      <c r="N74" s="125">
        <f t="shared" si="15"/>
        <v>0</v>
      </c>
      <c r="O74" s="125">
        <f t="shared" si="15"/>
        <v>0</v>
      </c>
      <c r="P74" s="125">
        <f t="shared" si="15"/>
        <v>170590</v>
      </c>
      <c r="Q74" s="61"/>
      <c r="R74" s="289">
        <v>204400</v>
      </c>
      <c r="S74" s="289">
        <v>204400</v>
      </c>
    </row>
    <row r="76" spans="1:19" ht="15.75">
      <c r="A76" s="66" t="s">
        <v>58</v>
      </c>
      <c r="B76" s="51"/>
      <c r="C76" s="65" t="s">
        <v>61</v>
      </c>
      <c r="D76" s="51"/>
      <c r="E76" s="79"/>
      <c r="F76" s="88" t="s">
        <v>64</v>
      </c>
      <c r="G76" s="71"/>
      <c r="H76" s="71"/>
      <c r="I76" s="87"/>
      <c r="J76" s="71"/>
      <c r="K76" s="71"/>
      <c r="L76" s="71"/>
      <c r="M76" s="71"/>
      <c r="N76" s="71"/>
      <c r="O76" s="71"/>
      <c r="P76" s="71"/>
      <c r="Q76" s="71"/>
      <c r="R76" s="21"/>
      <c r="S76" s="21"/>
    </row>
    <row r="77" spans="1:19" ht="60">
      <c r="A77" s="121" t="s">
        <v>33</v>
      </c>
      <c r="B77" s="121" t="s">
        <v>19</v>
      </c>
      <c r="C77" s="122" t="s">
        <v>107</v>
      </c>
      <c r="D77" s="107" t="s">
        <v>9</v>
      </c>
      <c r="E77" s="122" t="s">
        <v>34</v>
      </c>
      <c r="F77" s="122" t="s">
        <v>35</v>
      </c>
      <c r="G77" s="107" t="s">
        <v>22</v>
      </c>
      <c r="H77" s="122" t="s">
        <v>23</v>
      </c>
      <c r="I77" s="107" t="s">
        <v>10</v>
      </c>
      <c r="J77" s="107" t="s">
        <v>68</v>
      </c>
      <c r="K77" s="107" t="s">
        <v>24</v>
      </c>
      <c r="L77" s="108" t="s">
        <v>36</v>
      </c>
      <c r="M77" s="108" t="s">
        <v>25</v>
      </c>
      <c r="N77" s="108" t="s">
        <v>53</v>
      </c>
      <c r="O77" s="108" t="s">
        <v>57</v>
      </c>
      <c r="P77" s="135" t="s">
        <v>72</v>
      </c>
      <c r="Q77" s="108" t="s">
        <v>74</v>
      </c>
      <c r="R77" s="199" t="s">
        <v>112</v>
      </c>
      <c r="S77" s="199" t="s">
        <v>113</v>
      </c>
    </row>
    <row r="78" spans="1:19" ht="12.75">
      <c r="A78" s="121">
        <v>31</v>
      </c>
      <c r="B78" s="110" t="s">
        <v>40</v>
      </c>
      <c r="C78" s="143">
        <f>C79+C80</f>
        <v>22100</v>
      </c>
      <c r="D78" s="107"/>
      <c r="E78" s="122"/>
      <c r="F78" s="122"/>
      <c r="G78" s="107"/>
      <c r="H78" s="122"/>
      <c r="I78" s="107"/>
      <c r="J78" s="107"/>
      <c r="K78" s="107"/>
      <c r="L78" s="108"/>
      <c r="M78" s="108"/>
      <c r="N78" s="108"/>
      <c r="O78" s="108"/>
      <c r="P78" s="135"/>
      <c r="Q78" s="207">
        <f>Q79+Q80</f>
        <v>22100</v>
      </c>
      <c r="R78" s="93"/>
      <c r="S78" s="28"/>
    </row>
    <row r="79" spans="1:19" ht="12.75">
      <c r="A79" s="121">
        <v>311</v>
      </c>
      <c r="B79" s="102" t="s">
        <v>70</v>
      </c>
      <c r="C79" s="143">
        <f>Q79</f>
        <v>18900</v>
      </c>
      <c r="D79" s="107"/>
      <c r="E79" s="122"/>
      <c r="F79" s="122"/>
      <c r="G79" s="107"/>
      <c r="H79" s="122"/>
      <c r="I79" s="107"/>
      <c r="J79" s="107"/>
      <c r="K79" s="107"/>
      <c r="L79" s="108"/>
      <c r="M79" s="108"/>
      <c r="N79" s="108"/>
      <c r="O79" s="108"/>
      <c r="P79" s="135"/>
      <c r="Q79" s="207">
        <v>18900</v>
      </c>
      <c r="R79" s="93"/>
      <c r="S79" s="28"/>
    </row>
    <row r="80" spans="1:19" ht="12.75">
      <c r="A80" s="121">
        <v>313</v>
      </c>
      <c r="B80" s="114" t="s">
        <v>80</v>
      </c>
      <c r="C80" s="143">
        <f>Q80</f>
        <v>3200</v>
      </c>
      <c r="D80" s="107"/>
      <c r="E80" s="122"/>
      <c r="F80" s="122"/>
      <c r="G80" s="107"/>
      <c r="H80" s="122"/>
      <c r="I80" s="107"/>
      <c r="J80" s="107"/>
      <c r="K80" s="107"/>
      <c r="L80" s="108"/>
      <c r="M80" s="108"/>
      <c r="N80" s="108"/>
      <c r="O80" s="108"/>
      <c r="P80" s="135"/>
      <c r="Q80" s="207">
        <v>3200</v>
      </c>
      <c r="R80" s="93"/>
      <c r="S80" s="28"/>
    </row>
    <row r="81" spans="1:19" ht="12.75">
      <c r="A81" s="133">
        <v>32</v>
      </c>
      <c r="B81" s="101" t="s">
        <v>37</v>
      </c>
      <c r="C81" s="125">
        <f>SUM(C82:C85)</f>
        <v>20700</v>
      </c>
      <c r="D81" s="61">
        <v>0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  <c r="L81" s="61">
        <v>0</v>
      </c>
      <c r="M81" s="61">
        <v>0</v>
      </c>
      <c r="N81" s="61">
        <v>0</v>
      </c>
      <c r="O81" s="61">
        <v>0</v>
      </c>
      <c r="P81" s="61">
        <v>0</v>
      </c>
      <c r="Q81" s="125">
        <f>SUM(Q82:Q85)</f>
        <v>20700</v>
      </c>
      <c r="R81" s="289">
        <v>50000</v>
      </c>
      <c r="S81" s="289">
        <v>50000</v>
      </c>
    </row>
    <row r="82" spans="1:19" ht="12.75">
      <c r="A82" s="133">
        <v>321</v>
      </c>
      <c r="B82" s="102" t="s">
        <v>59</v>
      </c>
      <c r="C82" s="125">
        <f>Q82</f>
        <v>8700</v>
      </c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125">
        <v>8700</v>
      </c>
      <c r="R82" s="289"/>
      <c r="S82" s="289"/>
    </row>
    <row r="83" spans="1:19" ht="12.75">
      <c r="A83" s="133">
        <v>322</v>
      </c>
      <c r="B83" s="103" t="s">
        <v>79</v>
      </c>
      <c r="C83" s="125">
        <f>Q83</f>
        <v>0</v>
      </c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125">
        <v>0</v>
      </c>
      <c r="R83" s="289"/>
      <c r="S83" s="289"/>
    </row>
    <row r="84" spans="1:19" ht="12.75">
      <c r="A84" s="134">
        <v>323</v>
      </c>
      <c r="B84" s="102" t="s">
        <v>60</v>
      </c>
      <c r="C84" s="125">
        <f>Q84</f>
        <v>6000</v>
      </c>
      <c r="D84" s="61">
        <v>0</v>
      </c>
      <c r="E84" s="61">
        <v>0</v>
      </c>
      <c r="F84" s="61">
        <v>0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125">
        <v>6000</v>
      </c>
      <c r="R84" s="290"/>
      <c r="S84" s="290"/>
    </row>
    <row r="85" spans="1:19" ht="25.5">
      <c r="A85" s="134">
        <v>329</v>
      </c>
      <c r="B85" s="139" t="s">
        <v>12</v>
      </c>
      <c r="C85" s="125">
        <f>Q85</f>
        <v>6000</v>
      </c>
      <c r="D85" s="95">
        <v>0</v>
      </c>
      <c r="E85" s="95">
        <v>0</v>
      </c>
      <c r="F85" s="95">
        <v>0</v>
      </c>
      <c r="G85" s="95">
        <v>0</v>
      </c>
      <c r="H85" s="95">
        <v>0</v>
      </c>
      <c r="I85" s="95">
        <v>0</v>
      </c>
      <c r="J85" s="95">
        <v>0</v>
      </c>
      <c r="K85" s="95">
        <v>0</v>
      </c>
      <c r="L85" s="95">
        <v>0</v>
      </c>
      <c r="M85" s="95">
        <v>0</v>
      </c>
      <c r="N85" s="95">
        <v>0</v>
      </c>
      <c r="O85" s="95">
        <v>0</v>
      </c>
      <c r="P85" s="95">
        <v>0</v>
      </c>
      <c r="Q85" s="142">
        <v>6000</v>
      </c>
      <c r="R85" s="292"/>
      <c r="S85" s="292"/>
    </row>
    <row r="86" spans="1:19" ht="25.5">
      <c r="A86" s="134">
        <v>42</v>
      </c>
      <c r="B86" s="116" t="s">
        <v>41</v>
      </c>
      <c r="C86" s="125">
        <f>C87</f>
        <v>20000</v>
      </c>
      <c r="D86" s="94">
        <v>0</v>
      </c>
      <c r="E86" s="94">
        <v>0</v>
      </c>
      <c r="F86" s="94">
        <v>0</v>
      </c>
      <c r="G86" s="94">
        <v>0</v>
      </c>
      <c r="H86" s="94">
        <v>0</v>
      </c>
      <c r="I86" s="94">
        <v>0</v>
      </c>
      <c r="J86" s="94">
        <v>0</v>
      </c>
      <c r="K86" s="94">
        <v>0</v>
      </c>
      <c r="L86" s="94">
        <v>0</v>
      </c>
      <c r="M86" s="94">
        <v>0</v>
      </c>
      <c r="N86" s="94">
        <v>0</v>
      </c>
      <c r="O86" s="94">
        <v>0</v>
      </c>
      <c r="P86" s="94">
        <v>0</v>
      </c>
      <c r="Q86" s="142">
        <f>C87</f>
        <v>20000</v>
      </c>
      <c r="R86" s="293">
        <v>20000</v>
      </c>
      <c r="S86" s="293">
        <v>20000</v>
      </c>
    </row>
    <row r="87" spans="1:19" ht="12.75">
      <c r="A87" s="134">
        <v>422</v>
      </c>
      <c r="B87" s="117" t="s">
        <v>82</v>
      </c>
      <c r="C87" s="125">
        <f>Q87</f>
        <v>20000</v>
      </c>
      <c r="D87" s="91">
        <v>0</v>
      </c>
      <c r="E87" s="91">
        <v>0</v>
      </c>
      <c r="F87" s="91">
        <v>0</v>
      </c>
      <c r="G87" s="91">
        <v>0</v>
      </c>
      <c r="H87" s="91">
        <v>0</v>
      </c>
      <c r="I87" s="91">
        <v>0</v>
      </c>
      <c r="J87" s="91">
        <v>0</v>
      </c>
      <c r="K87" s="91">
        <v>0</v>
      </c>
      <c r="L87" s="91">
        <v>0</v>
      </c>
      <c r="M87" s="91">
        <v>0</v>
      </c>
      <c r="N87" s="91">
        <v>0</v>
      </c>
      <c r="O87" s="91">
        <v>0</v>
      </c>
      <c r="P87" s="91">
        <v>0</v>
      </c>
      <c r="Q87" s="143">
        <v>20000</v>
      </c>
      <c r="R87" s="294"/>
      <c r="S87" s="294"/>
    </row>
    <row r="88" spans="1:19" ht="12.75">
      <c r="A88" s="138"/>
      <c r="B88" s="118" t="s">
        <v>26</v>
      </c>
      <c r="C88" s="140">
        <f>C78+C81+C87</f>
        <v>62800</v>
      </c>
      <c r="D88" s="140">
        <f aca="true" t="shared" si="16" ref="D88:Q88">D78+D81+D87</f>
        <v>0</v>
      </c>
      <c r="E88" s="140">
        <f t="shared" si="16"/>
        <v>0</v>
      </c>
      <c r="F88" s="140">
        <f t="shared" si="16"/>
        <v>0</v>
      </c>
      <c r="G88" s="140">
        <f t="shared" si="16"/>
        <v>0</v>
      </c>
      <c r="H88" s="140">
        <f t="shared" si="16"/>
        <v>0</v>
      </c>
      <c r="I88" s="140">
        <f t="shared" si="16"/>
        <v>0</v>
      </c>
      <c r="J88" s="140">
        <f t="shared" si="16"/>
        <v>0</v>
      </c>
      <c r="K88" s="140">
        <f t="shared" si="16"/>
        <v>0</v>
      </c>
      <c r="L88" s="140">
        <f t="shared" si="16"/>
        <v>0</v>
      </c>
      <c r="M88" s="140">
        <f t="shared" si="16"/>
        <v>0</v>
      </c>
      <c r="N88" s="140">
        <f t="shared" si="16"/>
        <v>0</v>
      </c>
      <c r="O88" s="140">
        <f t="shared" si="16"/>
        <v>0</v>
      </c>
      <c r="P88" s="140">
        <f t="shared" si="16"/>
        <v>0</v>
      </c>
      <c r="Q88" s="140">
        <f t="shared" si="16"/>
        <v>62800</v>
      </c>
      <c r="R88" s="294"/>
      <c r="S88" s="294"/>
    </row>
    <row r="89" spans="1:19" ht="60">
      <c r="A89" s="138"/>
      <c r="B89" s="118"/>
      <c r="C89" s="122" t="s">
        <v>99</v>
      </c>
      <c r="D89" s="107" t="s">
        <v>9</v>
      </c>
      <c r="E89" s="122" t="s">
        <v>34</v>
      </c>
      <c r="F89" s="107" t="s">
        <v>21</v>
      </c>
      <c r="G89" s="107" t="s">
        <v>22</v>
      </c>
      <c r="H89" s="122" t="s">
        <v>23</v>
      </c>
      <c r="I89" s="107" t="s">
        <v>10</v>
      </c>
      <c r="J89" s="107" t="s">
        <v>69</v>
      </c>
      <c r="K89" s="107" t="s">
        <v>24</v>
      </c>
      <c r="L89" s="108" t="s">
        <v>36</v>
      </c>
      <c r="M89" s="108" t="s">
        <v>25</v>
      </c>
      <c r="N89" s="108" t="s">
        <v>54</v>
      </c>
      <c r="O89" s="108" t="s">
        <v>57</v>
      </c>
      <c r="P89" s="108"/>
      <c r="Q89" s="108" t="s">
        <v>63</v>
      </c>
      <c r="R89" s="292"/>
      <c r="S89" s="292"/>
    </row>
    <row r="90" spans="1:19" ht="12.75">
      <c r="A90" s="136"/>
      <c r="B90" s="141" t="s">
        <v>39</v>
      </c>
      <c r="C90" s="125">
        <f>C11+C32+C52+C62+C74+C88</f>
        <v>3211500</v>
      </c>
      <c r="D90" s="125">
        <f>D11+D32+D52+D62+D74+D88</f>
        <v>639010</v>
      </c>
      <c r="E90" s="125">
        <f>E11+E32+E62+E74+E88</f>
        <v>581000</v>
      </c>
      <c r="F90" s="125">
        <f aca="true" t="shared" si="17" ref="F90:K90">F11+F32+F52+F62+F74+F88</f>
        <v>1125900</v>
      </c>
      <c r="G90" s="125">
        <f t="shared" si="17"/>
        <v>65700</v>
      </c>
      <c r="H90" s="125">
        <f t="shared" si="17"/>
        <v>334800</v>
      </c>
      <c r="I90" s="125">
        <f t="shared" si="17"/>
        <v>25000</v>
      </c>
      <c r="J90" s="125">
        <f t="shared" si="17"/>
        <v>55200</v>
      </c>
      <c r="K90" s="125">
        <f t="shared" si="17"/>
        <v>36600</v>
      </c>
      <c r="L90" s="125">
        <f>E52</f>
        <v>86000</v>
      </c>
      <c r="M90" s="125">
        <f>M11+M32+M52+M62+M74+M88</f>
        <v>10000</v>
      </c>
      <c r="N90" s="125">
        <f>N11+N32+N52+N62+N74+N88</f>
        <v>2000</v>
      </c>
      <c r="O90" s="125">
        <f>O11+O32+O52+O62+O74+O88</f>
        <v>16900</v>
      </c>
      <c r="P90" s="125">
        <f>P11+P32+P52+P62+P74+P88</f>
        <v>170590</v>
      </c>
      <c r="Q90" s="125">
        <f>Q11+Q32+Q52+Q62+Q74+Q88</f>
        <v>62800</v>
      </c>
      <c r="R90" s="289">
        <v>70000</v>
      </c>
      <c r="S90" s="289">
        <v>70000</v>
      </c>
    </row>
    <row r="93" ht="12.75">
      <c r="B93" t="s">
        <v>104</v>
      </c>
    </row>
    <row r="94" spans="1:19" ht="60">
      <c r="A94" s="106" t="s">
        <v>18</v>
      </c>
      <c r="B94" s="107" t="s">
        <v>19</v>
      </c>
      <c r="C94" s="106" t="s">
        <v>108</v>
      </c>
      <c r="D94" s="107" t="s">
        <v>9</v>
      </c>
      <c r="E94" s="107" t="s">
        <v>20</v>
      </c>
      <c r="F94" s="107" t="s">
        <v>21</v>
      </c>
      <c r="G94" s="107" t="s">
        <v>22</v>
      </c>
      <c r="H94" s="107" t="s">
        <v>23</v>
      </c>
      <c r="I94" s="107" t="s">
        <v>10</v>
      </c>
      <c r="J94" s="107" t="s">
        <v>65</v>
      </c>
      <c r="K94" s="107" t="s">
        <v>24</v>
      </c>
      <c r="L94" s="204" t="s">
        <v>36</v>
      </c>
      <c r="M94" s="205" t="s">
        <v>25</v>
      </c>
      <c r="N94" s="205" t="s">
        <v>53</v>
      </c>
      <c r="O94" s="205" t="s">
        <v>56</v>
      </c>
      <c r="P94" s="204" t="s">
        <v>95</v>
      </c>
      <c r="Q94" s="204" t="s">
        <v>96</v>
      </c>
      <c r="R94" s="199" t="s">
        <v>112</v>
      </c>
      <c r="S94" s="199" t="s">
        <v>113</v>
      </c>
    </row>
    <row r="95" spans="1:19" ht="12.75">
      <c r="A95" s="106">
        <v>31</v>
      </c>
      <c r="B95" s="252" t="s">
        <v>40</v>
      </c>
      <c r="C95" s="253">
        <f>C96+C97</f>
        <v>113000</v>
      </c>
      <c r="D95" s="253">
        <f aca="true" t="shared" si="18" ref="D95:O95">D96+D97</f>
        <v>0</v>
      </c>
      <c r="E95" s="253">
        <f t="shared" si="18"/>
        <v>0</v>
      </c>
      <c r="F95" s="253">
        <f t="shared" si="18"/>
        <v>110000</v>
      </c>
      <c r="G95" s="253">
        <f t="shared" si="18"/>
        <v>0</v>
      </c>
      <c r="H95" s="253">
        <f t="shared" si="18"/>
        <v>0</v>
      </c>
      <c r="I95" s="253">
        <f t="shared" si="18"/>
        <v>0</v>
      </c>
      <c r="J95" s="253">
        <f t="shared" si="18"/>
        <v>0</v>
      </c>
      <c r="K95" s="253">
        <f t="shared" si="18"/>
        <v>0</v>
      </c>
      <c r="L95" s="253">
        <f t="shared" si="18"/>
        <v>0</v>
      </c>
      <c r="M95" s="253">
        <f t="shared" si="18"/>
        <v>0</v>
      </c>
      <c r="N95" s="253">
        <f t="shared" si="18"/>
        <v>0</v>
      </c>
      <c r="O95" s="253">
        <f t="shared" si="18"/>
        <v>3000</v>
      </c>
      <c r="P95" s="204"/>
      <c r="Q95" s="204"/>
      <c r="R95" s="83"/>
      <c r="S95" s="83"/>
    </row>
    <row r="96" spans="1:19" ht="12.75">
      <c r="A96" s="106">
        <v>311</v>
      </c>
      <c r="B96" s="254" t="s">
        <v>70</v>
      </c>
      <c r="C96" s="253">
        <f>SUM(D96:O96)</f>
        <v>97400</v>
      </c>
      <c r="D96" s="96">
        <v>0</v>
      </c>
      <c r="E96" s="96">
        <v>0</v>
      </c>
      <c r="F96" s="96">
        <v>94400</v>
      </c>
      <c r="G96" s="96">
        <v>0</v>
      </c>
      <c r="H96" s="96">
        <v>0</v>
      </c>
      <c r="I96" s="96">
        <v>0</v>
      </c>
      <c r="J96" s="96">
        <v>0</v>
      </c>
      <c r="K96" s="96">
        <v>0</v>
      </c>
      <c r="L96" s="96">
        <v>0</v>
      </c>
      <c r="M96" s="96">
        <v>0</v>
      </c>
      <c r="N96" s="96">
        <v>0</v>
      </c>
      <c r="O96" s="205">
        <v>3000</v>
      </c>
      <c r="P96" s="204"/>
      <c r="Q96" s="204"/>
      <c r="R96" s="83"/>
      <c r="S96" s="83"/>
    </row>
    <row r="97" spans="1:19" ht="12.75">
      <c r="A97" s="106">
        <v>313</v>
      </c>
      <c r="B97" s="255" t="s">
        <v>80</v>
      </c>
      <c r="C97" s="253">
        <f>SUM(D97:O97)</f>
        <v>15600</v>
      </c>
      <c r="D97" s="96"/>
      <c r="E97" s="96"/>
      <c r="F97" s="96">
        <v>15600</v>
      </c>
      <c r="G97" s="96"/>
      <c r="H97" s="96"/>
      <c r="I97" s="96"/>
      <c r="J97" s="96"/>
      <c r="K97" s="96"/>
      <c r="L97" s="96"/>
      <c r="M97" s="96"/>
      <c r="N97" s="96"/>
      <c r="O97" s="205"/>
      <c r="P97" s="204"/>
      <c r="Q97" s="204"/>
      <c r="R97" s="83"/>
      <c r="S97" s="83"/>
    </row>
    <row r="98" spans="1:19" ht="12.75">
      <c r="A98" s="256">
        <v>32</v>
      </c>
      <c r="B98" s="257" t="s">
        <v>37</v>
      </c>
      <c r="C98" s="96">
        <f>SUM(C99:C103)</f>
        <v>28000</v>
      </c>
      <c r="D98" s="96">
        <f aca="true" t="shared" si="19" ref="D98:O98">SUM(D99:D103)</f>
        <v>0</v>
      </c>
      <c r="E98" s="96">
        <f t="shared" si="19"/>
        <v>0</v>
      </c>
      <c r="F98" s="96">
        <f t="shared" si="19"/>
        <v>16000</v>
      </c>
      <c r="G98" s="96">
        <f t="shared" si="19"/>
        <v>0</v>
      </c>
      <c r="H98" s="96">
        <f t="shared" si="19"/>
        <v>0</v>
      </c>
      <c r="I98" s="96">
        <f t="shared" si="19"/>
        <v>0</v>
      </c>
      <c r="J98" s="96">
        <f t="shared" si="19"/>
        <v>5000</v>
      </c>
      <c r="K98" s="96">
        <f t="shared" si="19"/>
        <v>7000</v>
      </c>
      <c r="L98" s="96">
        <f t="shared" si="19"/>
        <v>0</v>
      </c>
      <c r="M98" s="96">
        <f t="shared" si="19"/>
        <v>0</v>
      </c>
      <c r="N98" s="96">
        <f t="shared" si="19"/>
        <v>0</v>
      </c>
      <c r="O98" s="96">
        <f t="shared" si="19"/>
        <v>0</v>
      </c>
      <c r="P98" s="46"/>
      <c r="Q98" s="46"/>
      <c r="R98" s="32"/>
      <c r="S98" s="32"/>
    </row>
    <row r="99" spans="1:19" ht="12.75">
      <c r="A99" s="256">
        <v>321</v>
      </c>
      <c r="B99" s="254" t="s">
        <v>78</v>
      </c>
      <c r="C99" s="96">
        <f>SUM(D99:O99)</f>
        <v>10000</v>
      </c>
      <c r="D99" s="97">
        <v>0</v>
      </c>
      <c r="E99" s="96">
        <v>0</v>
      </c>
      <c r="F99" s="96">
        <v>10000</v>
      </c>
      <c r="G99" s="96">
        <v>0</v>
      </c>
      <c r="H99" s="96">
        <v>0</v>
      </c>
      <c r="I99" s="96">
        <v>0</v>
      </c>
      <c r="J99" s="96">
        <v>0</v>
      </c>
      <c r="K99" s="96">
        <v>0</v>
      </c>
      <c r="L99" s="96">
        <v>0</v>
      </c>
      <c r="M99" s="96">
        <v>0</v>
      </c>
      <c r="N99" s="96">
        <v>0</v>
      </c>
      <c r="O99" s="96">
        <v>0</v>
      </c>
      <c r="P99" s="46"/>
      <c r="Q99" s="46"/>
      <c r="R99" s="32"/>
      <c r="S99" s="32"/>
    </row>
    <row r="100" spans="1:19" ht="15.75">
      <c r="A100" s="258">
        <v>322</v>
      </c>
      <c r="B100" s="259" t="s">
        <v>79</v>
      </c>
      <c r="C100" s="96">
        <f>SUM(D100:O100)</f>
        <v>7000</v>
      </c>
      <c r="D100" s="97">
        <v>0</v>
      </c>
      <c r="E100" s="96">
        <v>0</v>
      </c>
      <c r="F100" s="96">
        <v>0</v>
      </c>
      <c r="G100" s="96">
        <v>0</v>
      </c>
      <c r="H100" s="96">
        <v>0</v>
      </c>
      <c r="I100" s="260">
        <v>0</v>
      </c>
      <c r="J100" s="96">
        <v>0</v>
      </c>
      <c r="K100" s="120">
        <v>7000</v>
      </c>
      <c r="L100" s="96">
        <v>0</v>
      </c>
      <c r="M100" s="96">
        <v>0</v>
      </c>
      <c r="N100" s="96">
        <v>0</v>
      </c>
      <c r="O100" s="96">
        <v>0</v>
      </c>
      <c r="P100" s="26"/>
      <c r="Q100" s="26"/>
      <c r="R100" s="261"/>
      <c r="S100" s="261"/>
    </row>
    <row r="101" spans="1:19" ht="15.75">
      <c r="A101" s="256">
        <v>323</v>
      </c>
      <c r="B101" s="96" t="s">
        <v>60</v>
      </c>
      <c r="C101" s="96">
        <f>SUM(D101:O101)</f>
        <v>5000</v>
      </c>
      <c r="D101" s="97">
        <v>0</v>
      </c>
      <c r="E101" s="96">
        <v>0</v>
      </c>
      <c r="F101" s="96">
        <v>0</v>
      </c>
      <c r="G101" s="96">
        <v>0</v>
      </c>
      <c r="H101" s="96">
        <v>0</v>
      </c>
      <c r="I101" s="31"/>
      <c r="J101" s="288">
        <v>5000</v>
      </c>
      <c r="K101" s="120">
        <v>0</v>
      </c>
      <c r="L101" s="96">
        <v>0</v>
      </c>
      <c r="M101" s="96">
        <v>0</v>
      </c>
      <c r="N101" s="96">
        <v>0</v>
      </c>
      <c r="O101" s="96">
        <v>0</v>
      </c>
      <c r="P101" s="26"/>
      <c r="Q101" s="26"/>
      <c r="R101" s="261"/>
      <c r="S101" s="261"/>
    </row>
    <row r="102" spans="1:19" ht="15.75">
      <c r="A102" s="256">
        <v>324</v>
      </c>
      <c r="B102" s="96" t="s">
        <v>98</v>
      </c>
      <c r="C102" s="96">
        <f>SUM(D102:O102)</f>
        <v>6000</v>
      </c>
      <c r="D102" s="96">
        <v>0</v>
      </c>
      <c r="E102" s="96">
        <v>0</v>
      </c>
      <c r="F102" s="96">
        <v>6000</v>
      </c>
      <c r="G102" s="96">
        <v>0</v>
      </c>
      <c r="H102" s="96">
        <v>0</v>
      </c>
      <c r="I102" s="96">
        <v>0</v>
      </c>
      <c r="J102" s="96">
        <v>0</v>
      </c>
      <c r="K102" s="96">
        <v>0</v>
      </c>
      <c r="L102" s="96">
        <v>0</v>
      </c>
      <c r="M102" s="96">
        <v>0</v>
      </c>
      <c r="N102" s="96">
        <v>0</v>
      </c>
      <c r="O102" s="96">
        <v>0</v>
      </c>
      <c r="P102" s="26"/>
      <c r="Q102" s="26"/>
      <c r="R102" s="261"/>
      <c r="S102" s="261"/>
    </row>
    <row r="103" spans="1:19" ht="15.75">
      <c r="A103" s="256">
        <v>329</v>
      </c>
      <c r="B103" s="96" t="s">
        <v>12</v>
      </c>
      <c r="C103" s="96">
        <f>SUM(D103:O103)</f>
        <v>0</v>
      </c>
      <c r="D103" s="97">
        <v>0</v>
      </c>
      <c r="E103" s="96">
        <v>0</v>
      </c>
      <c r="F103" s="96">
        <v>0</v>
      </c>
      <c r="G103" s="96">
        <v>0</v>
      </c>
      <c r="H103" s="96"/>
      <c r="I103" s="260">
        <v>0</v>
      </c>
      <c r="J103" s="27"/>
      <c r="K103" s="27"/>
      <c r="L103" s="96">
        <v>0</v>
      </c>
      <c r="M103" s="96">
        <v>0</v>
      </c>
      <c r="N103" s="96">
        <v>0</v>
      </c>
      <c r="O103" s="96">
        <v>0</v>
      </c>
      <c r="P103" s="26"/>
      <c r="Q103" s="26"/>
      <c r="R103" s="261"/>
      <c r="S103" s="261"/>
    </row>
    <row r="104" spans="1:19" ht="25.5">
      <c r="A104" s="256">
        <v>42</v>
      </c>
      <c r="B104" s="262" t="s">
        <v>41</v>
      </c>
      <c r="C104" s="96">
        <f aca="true" t="shared" si="20" ref="C104:Q104">C105</f>
        <v>40000</v>
      </c>
      <c r="D104" s="96">
        <f t="shared" si="20"/>
        <v>0</v>
      </c>
      <c r="E104" s="96">
        <f t="shared" si="20"/>
        <v>0</v>
      </c>
      <c r="F104" s="96">
        <f t="shared" si="20"/>
        <v>40000</v>
      </c>
      <c r="G104" s="96">
        <f t="shared" si="20"/>
        <v>0</v>
      </c>
      <c r="H104" s="96">
        <f t="shared" si="20"/>
        <v>0</v>
      </c>
      <c r="I104" s="96">
        <f t="shared" si="20"/>
        <v>0</v>
      </c>
      <c r="J104" s="96">
        <f t="shared" si="20"/>
        <v>0</v>
      </c>
      <c r="K104" s="96">
        <f t="shared" si="20"/>
        <v>0</v>
      </c>
      <c r="L104" s="96">
        <f t="shared" si="20"/>
        <v>0</v>
      </c>
      <c r="M104" s="96">
        <f t="shared" si="20"/>
        <v>0</v>
      </c>
      <c r="N104" s="96">
        <f t="shared" si="20"/>
        <v>0</v>
      </c>
      <c r="O104" s="96">
        <f t="shared" si="20"/>
        <v>0</v>
      </c>
      <c r="P104" s="96">
        <f t="shared" si="20"/>
        <v>0</v>
      </c>
      <c r="Q104" s="96">
        <f t="shared" si="20"/>
        <v>0</v>
      </c>
      <c r="R104" s="261"/>
      <c r="S104" s="261"/>
    </row>
    <row r="105" spans="1:19" ht="15.75">
      <c r="A105" s="256">
        <v>422</v>
      </c>
      <c r="B105" s="263" t="s">
        <v>82</v>
      </c>
      <c r="C105" s="96">
        <f>SUM(D105:O105)</f>
        <v>40000</v>
      </c>
      <c r="D105" s="97"/>
      <c r="E105" s="96"/>
      <c r="F105" s="96">
        <v>40000</v>
      </c>
      <c r="G105" s="96"/>
      <c r="H105" s="96"/>
      <c r="I105" s="260"/>
      <c r="J105" s="27"/>
      <c r="K105" s="27"/>
      <c r="L105" s="96"/>
      <c r="M105" s="96"/>
      <c r="N105" s="96"/>
      <c r="O105" s="96"/>
      <c r="P105" s="26"/>
      <c r="Q105" s="26"/>
      <c r="R105" s="261"/>
      <c r="S105" s="261"/>
    </row>
    <row r="106" spans="1:19" ht="12.75">
      <c r="A106" s="264"/>
      <c r="B106" s="96" t="s">
        <v>26</v>
      </c>
      <c r="C106" s="96">
        <f>C95+C98+C104</f>
        <v>181000</v>
      </c>
      <c r="D106" s="96">
        <f aca="true" t="shared" si="21" ref="D106:O106">D95+D98</f>
        <v>0</v>
      </c>
      <c r="E106" s="96">
        <f t="shared" si="21"/>
        <v>0</v>
      </c>
      <c r="F106" s="96">
        <f>F95+F98+F104</f>
        <v>166000</v>
      </c>
      <c r="G106" s="96">
        <f t="shared" si="21"/>
        <v>0</v>
      </c>
      <c r="H106" s="96">
        <f t="shared" si="21"/>
        <v>0</v>
      </c>
      <c r="I106" s="96">
        <f t="shared" si="21"/>
        <v>0</v>
      </c>
      <c r="J106" s="96">
        <f t="shared" si="21"/>
        <v>5000</v>
      </c>
      <c r="K106" s="96">
        <f t="shared" si="21"/>
        <v>7000</v>
      </c>
      <c r="L106" s="96">
        <f t="shared" si="21"/>
        <v>0</v>
      </c>
      <c r="M106" s="96">
        <f t="shared" si="21"/>
        <v>0</v>
      </c>
      <c r="N106" s="96">
        <f t="shared" si="21"/>
        <v>0</v>
      </c>
      <c r="O106" s="96">
        <f t="shared" si="21"/>
        <v>3000</v>
      </c>
      <c r="P106" s="41"/>
      <c r="Q106" s="41"/>
      <c r="R106" s="32"/>
      <c r="S106" s="32"/>
    </row>
    <row r="107" spans="1:19" ht="15.75">
      <c r="A107" s="261"/>
      <c r="B107" s="181" t="s">
        <v>100</v>
      </c>
      <c r="C107" s="125">
        <f>SUM(D107:Q107)</f>
        <v>3392500</v>
      </c>
      <c r="D107" s="125">
        <f>D11+D32+D52+D62+D74+D88+D106</f>
        <v>639010</v>
      </c>
      <c r="E107" s="125">
        <f>E11+E32+E62+E74+E88+E106</f>
        <v>581000</v>
      </c>
      <c r="F107" s="125">
        <f aca="true" t="shared" si="22" ref="F107:K107">F11+F32+F52+F62+F74+F88+F106</f>
        <v>1291900</v>
      </c>
      <c r="G107" s="125">
        <f t="shared" si="22"/>
        <v>65700</v>
      </c>
      <c r="H107" s="125">
        <f t="shared" si="22"/>
        <v>334800</v>
      </c>
      <c r="I107" s="125">
        <f t="shared" si="22"/>
        <v>25000</v>
      </c>
      <c r="J107" s="125">
        <f t="shared" si="22"/>
        <v>60200</v>
      </c>
      <c r="K107" s="125">
        <f t="shared" si="22"/>
        <v>43600</v>
      </c>
      <c r="L107" s="125">
        <f>E52</f>
        <v>86000</v>
      </c>
      <c r="M107" s="125">
        <f>M11+M32+M52+M62+M74+M88+M106</f>
        <v>10000</v>
      </c>
      <c r="N107" s="125">
        <f>N11+N32+N52+N62+N74+N88+N106</f>
        <v>2000</v>
      </c>
      <c r="O107" s="125">
        <f>O11+O32+O52+O62+O74+O88+O106</f>
        <v>19900</v>
      </c>
      <c r="P107" s="125">
        <f>P11+P32+P52+P62+P74+P88+P106</f>
        <v>170590</v>
      </c>
      <c r="Q107" s="125">
        <f>Q11+Q32+Q52+Q62+Q74+Q88+Q106</f>
        <v>62800</v>
      </c>
      <c r="R107" s="261"/>
      <c r="S107" s="261"/>
    </row>
    <row r="111" spans="1:16" ht="18.75">
      <c r="A111" s="164" t="s">
        <v>88</v>
      </c>
      <c r="B111" s="68"/>
      <c r="C111" s="68"/>
      <c r="D111" s="165"/>
      <c r="E111" s="166"/>
      <c r="F111" s="166"/>
      <c r="G111" s="167"/>
      <c r="H111" s="167"/>
      <c r="I111" s="167"/>
      <c r="J111" s="167"/>
      <c r="K111" s="166"/>
      <c r="L111" s="166"/>
      <c r="M111" s="168"/>
      <c r="N111" s="168"/>
      <c r="O111" s="168"/>
      <c r="P111" s="168"/>
    </row>
    <row r="112" spans="1:19" ht="42.75">
      <c r="A112" s="169" t="s">
        <v>33</v>
      </c>
      <c r="B112" s="169" t="s">
        <v>19</v>
      </c>
      <c r="C112" s="122" t="s">
        <v>108</v>
      </c>
      <c r="D112" s="197" t="s">
        <v>89</v>
      </c>
      <c r="E112" s="197"/>
      <c r="F112" s="197"/>
      <c r="G112" s="197"/>
      <c r="H112" s="197"/>
      <c r="I112" s="197"/>
      <c r="J112" s="197"/>
      <c r="K112" s="198"/>
      <c r="L112" s="197"/>
      <c r="M112" s="199"/>
      <c r="N112" s="199"/>
      <c r="O112" s="171"/>
      <c r="P112" s="269"/>
      <c r="Q112" s="274"/>
      <c r="R112" s="199" t="s">
        <v>112</v>
      </c>
      <c r="S112" s="199" t="s">
        <v>113</v>
      </c>
    </row>
    <row r="113" spans="1:19" ht="15.75">
      <c r="A113" s="172">
        <v>3</v>
      </c>
      <c r="B113" s="173" t="s">
        <v>90</v>
      </c>
      <c r="C113" s="202">
        <f>C114+C118</f>
        <v>6772800</v>
      </c>
      <c r="D113" s="202">
        <f>D114+D118</f>
        <v>6772800</v>
      </c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5"/>
      <c r="P113" s="270"/>
      <c r="Q113" s="274"/>
      <c r="R113" s="211">
        <v>6827200</v>
      </c>
      <c r="S113" s="211">
        <v>6827200</v>
      </c>
    </row>
    <row r="114" spans="1:19" ht="18.75">
      <c r="A114" s="176">
        <v>31</v>
      </c>
      <c r="B114" s="110" t="s">
        <v>40</v>
      </c>
      <c r="C114" s="202">
        <f>D114</f>
        <v>6587000</v>
      </c>
      <c r="D114" s="202">
        <f>SUM(D115:D117)</f>
        <v>6587000</v>
      </c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8"/>
      <c r="P114" s="271"/>
      <c r="Q114" s="274"/>
      <c r="R114" s="211">
        <v>6600000</v>
      </c>
      <c r="S114" s="211">
        <v>6600000</v>
      </c>
    </row>
    <row r="115" spans="1:19" ht="18.75">
      <c r="A115" s="176">
        <v>311</v>
      </c>
      <c r="B115" s="102" t="s">
        <v>70</v>
      </c>
      <c r="C115" s="202">
        <f>D115</f>
        <v>5400000</v>
      </c>
      <c r="D115" s="202">
        <v>5400000</v>
      </c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78"/>
      <c r="P115" s="271"/>
      <c r="Q115" s="274"/>
      <c r="R115" s="274"/>
      <c r="S115" s="274"/>
    </row>
    <row r="116" spans="1:19" ht="18.75">
      <c r="A116" s="176">
        <v>312</v>
      </c>
      <c r="B116" s="102" t="s">
        <v>11</v>
      </c>
      <c r="C116" s="202">
        <f>D116</f>
        <v>260000</v>
      </c>
      <c r="D116" s="202">
        <v>260000</v>
      </c>
      <c r="E116" s="177"/>
      <c r="F116" s="177"/>
      <c r="G116" s="177"/>
      <c r="H116" s="177"/>
      <c r="I116" s="177"/>
      <c r="J116" s="177"/>
      <c r="K116" s="177"/>
      <c r="L116" s="177"/>
      <c r="M116" s="177"/>
      <c r="N116" s="177"/>
      <c r="O116" s="178"/>
      <c r="P116" s="271"/>
      <c r="Q116" s="274"/>
      <c r="R116" s="274"/>
      <c r="S116" s="274"/>
    </row>
    <row r="117" spans="1:19" ht="18.75">
      <c r="A117" s="176">
        <v>313</v>
      </c>
      <c r="B117" s="114" t="s">
        <v>80</v>
      </c>
      <c r="C117" s="202">
        <f>D117</f>
        <v>927000</v>
      </c>
      <c r="D117" s="202">
        <v>927000</v>
      </c>
      <c r="E117" s="177"/>
      <c r="F117" s="177"/>
      <c r="G117" s="177"/>
      <c r="H117" s="177"/>
      <c r="I117" s="177"/>
      <c r="J117" s="177"/>
      <c r="K117" s="177"/>
      <c r="L117" s="177"/>
      <c r="M117" s="177"/>
      <c r="N117" s="177"/>
      <c r="O117" s="178"/>
      <c r="P117" s="271"/>
      <c r="Q117" s="274"/>
      <c r="R117" s="274"/>
      <c r="S117" s="274"/>
    </row>
    <row r="118" spans="1:19" ht="18.75">
      <c r="A118" s="176">
        <v>32</v>
      </c>
      <c r="B118" s="101" t="s">
        <v>37</v>
      </c>
      <c r="C118" s="202">
        <f>C119+C120</f>
        <v>185800</v>
      </c>
      <c r="D118" s="202">
        <f>D119+D120</f>
        <v>185800</v>
      </c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8"/>
      <c r="P118" s="271"/>
      <c r="Q118" s="274"/>
      <c r="R118" s="211">
        <v>190000</v>
      </c>
      <c r="S118" s="211">
        <v>190000</v>
      </c>
    </row>
    <row r="119" spans="1:19" ht="18.75">
      <c r="A119" s="176">
        <v>321</v>
      </c>
      <c r="B119" s="102" t="s">
        <v>59</v>
      </c>
      <c r="C119" s="202">
        <f>D119</f>
        <v>160000</v>
      </c>
      <c r="D119" s="202">
        <v>160000</v>
      </c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8"/>
      <c r="P119" s="271"/>
      <c r="Q119" s="274"/>
      <c r="R119" s="274"/>
      <c r="S119" s="274"/>
    </row>
    <row r="120" spans="1:19" ht="18.75">
      <c r="A120" s="176">
        <v>329</v>
      </c>
      <c r="B120" s="100" t="s">
        <v>12</v>
      </c>
      <c r="C120" s="202">
        <f>D120</f>
        <v>25800</v>
      </c>
      <c r="D120" s="202">
        <v>25800</v>
      </c>
      <c r="E120" s="177"/>
      <c r="F120" s="177"/>
      <c r="G120" s="177"/>
      <c r="H120" s="177"/>
      <c r="I120" s="177"/>
      <c r="J120" s="177"/>
      <c r="K120" s="177"/>
      <c r="L120" s="177"/>
      <c r="M120" s="177"/>
      <c r="N120" s="177"/>
      <c r="O120" s="178"/>
      <c r="P120" s="271"/>
      <c r="Q120" s="274"/>
      <c r="R120" s="211">
        <v>37200</v>
      </c>
      <c r="S120" s="211">
        <v>37200</v>
      </c>
    </row>
    <row r="121" spans="1:19" ht="15">
      <c r="A121" s="190"/>
      <c r="B121" s="191"/>
      <c r="C121" s="192"/>
      <c r="D121" s="193"/>
      <c r="E121" s="194"/>
      <c r="F121" s="195"/>
      <c r="G121" s="195"/>
      <c r="H121" s="195"/>
      <c r="I121" s="195"/>
      <c r="J121" s="195"/>
      <c r="K121" s="194"/>
      <c r="L121" s="195"/>
      <c r="M121" s="52"/>
      <c r="N121" s="52"/>
      <c r="O121" s="196"/>
      <c r="P121" s="196"/>
      <c r="Q121" s="277"/>
      <c r="R121" s="277"/>
      <c r="S121" s="277"/>
    </row>
    <row r="122" spans="1:19" ht="18.75">
      <c r="A122" s="164" t="s">
        <v>91</v>
      </c>
      <c r="B122" s="68"/>
      <c r="C122" s="68"/>
      <c r="D122" s="179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276"/>
      <c r="R122" s="276"/>
      <c r="S122" s="276"/>
    </row>
    <row r="123" spans="1:19" ht="42.75">
      <c r="A123" s="169" t="s">
        <v>33</v>
      </c>
      <c r="B123" s="169" t="s">
        <v>19</v>
      </c>
      <c r="C123" s="122" t="s">
        <v>108</v>
      </c>
      <c r="D123" s="197" t="s">
        <v>92</v>
      </c>
      <c r="E123" s="197"/>
      <c r="F123" s="197"/>
      <c r="G123" s="197"/>
      <c r="H123" s="197"/>
      <c r="I123" s="197"/>
      <c r="J123" s="197"/>
      <c r="K123" s="200"/>
      <c r="L123" s="197"/>
      <c r="M123" s="199" t="s">
        <v>93</v>
      </c>
      <c r="N123" s="170"/>
      <c r="O123" s="171"/>
      <c r="P123" s="269"/>
      <c r="Q123" s="274"/>
      <c r="R123" s="274"/>
      <c r="S123" s="274"/>
    </row>
    <row r="124" spans="1:19" ht="15.75">
      <c r="A124" s="172">
        <v>3</v>
      </c>
      <c r="B124" s="173" t="s">
        <v>90</v>
      </c>
      <c r="C124" s="202">
        <f>C125</f>
        <v>407600</v>
      </c>
      <c r="D124" s="202">
        <f>D125</f>
        <v>407600</v>
      </c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270"/>
      <c r="Q124" s="274"/>
      <c r="R124" s="211">
        <v>300000</v>
      </c>
      <c r="S124" s="211">
        <v>300000</v>
      </c>
    </row>
    <row r="125" spans="1:19" ht="15.75">
      <c r="A125" s="172">
        <v>32</v>
      </c>
      <c r="B125" s="101" t="s">
        <v>37</v>
      </c>
      <c r="C125" s="202">
        <f>C126</f>
        <v>407600</v>
      </c>
      <c r="D125" s="202">
        <f>D126</f>
        <v>407600</v>
      </c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272"/>
      <c r="Q125" s="274"/>
      <c r="R125" s="211">
        <v>300000</v>
      </c>
      <c r="S125" s="211">
        <v>300000</v>
      </c>
    </row>
    <row r="126" spans="1:19" ht="15.75">
      <c r="A126" s="172">
        <v>323</v>
      </c>
      <c r="B126" s="100" t="s">
        <v>60</v>
      </c>
      <c r="C126" s="202">
        <f>D126</f>
        <v>407600</v>
      </c>
      <c r="D126" s="202">
        <v>407600</v>
      </c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272"/>
      <c r="Q126" s="274"/>
      <c r="R126" s="211"/>
      <c r="S126" s="211"/>
    </row>
    <row r="127" spans="1:19" ht="18.75">
      <c r="A127" s="182"/>
      <c r="B127" s="183" t="s">
        <v>125</v>
      </c>
      <c r="C127" s="208">
        <f>C107+C113+C124</f>
        <v>10572900</v>
      </c>
      <c r="D127" s="209">
        <f>C107+D113+D124</f>
        <v>10572900</v>
      </c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273"/>
      <c r="Q127" s="274"/>
      <c r="R127" s="278">
        <f>R11+R32+R52+R62+R74+R90+R113+R124</f>
        <v>10029100</v>
      </c>
      <c r="S127" s="278">
        <f>S11+S32+S52+S62+S74+S90+S113+S124</f>
        <v>10029100</v>
      </c>
    </row>
    <row r="128" spans="1:19" ht="18.75">
      <c r="A128" s="185"/>
      <c r="B128" s="186"/>
      <c r="C128" s="187"/>
      <c r="D128" s="188"/>
      <c r="E128" s="189"/>
      <c r="F128" s="189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274"/>
      <c r="R128" s="274"/>
      <c r="S128" s="274"/>
    </row>
    <row r="131" spans="2:11" ht="12.75">
      <c r="B131" t="s">
        <v>129</v>
      </c>
      <c r="F131" t="s">
        <v>130</v>
      </c>
      <c r="K131" t="s">
        <v>131</v>
      </c>
    </row>
    <row r="132" spans="2:11" ht="12.75">
      <c r="B132" t="s">
        <v>126</v>
      </c>
      <c r="F132" t="s">
        <v>127</v>
      </c>
      <c r="K132" t="s">
        <v>128</v>
      </c>
    </row>
  </sheetData>
  <sheetProtection/>
  <mergeCells count="1">
    <mergeCell ref="E65:G6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5" r:id="rId1"/>
  <headerFooter differentOddEven="1" alignWithMargins="0">
    <oddHeader>&amp;C&amp;"MS Sans Serif,Podebljano"  PLAN ZA 2019. GODINU OŠ VELI VRH PULA</oddHeader>
    <evenHeader>&amp;C&amp;"MS Sans Serif,Podebljano" PLAN ZA 2019. GODINU OŠ VELI VRH PULA</evenHeader>
  </headerFooter>
  <rowBreaks count="3" manualBreakCount="3">
    <brk id="33" max="255" man="1"/>
    <brk id="75" max="18" man="1"/>
    <brk id="108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I62"/>
  <sheetViews>
    <sheetView view="pageBreakPreview" zoomScale="60" zoomScalePageLayoutView="0" workbookViewId="0" topLeftCell="A18">
      <selection activeCell="B60" sqref="B60:I60"/>
    </sheetView>
  </sheetViews>
  <sheetFormatPr defaultColWidth="9.140625" defaultRowHeight="12.75"/>
  <cols>
    <col min="1" max="1" width="16.00390625" style="0" customWidth="1"/>
    <col min="2" max="9" width="17.57421875" style="0" customWidth="1"/>
  </cols>
  <sheetData>
    <row r="3" spans="1:9" ht="18">
      <c r="A3" s="301" t="s">
        <v>43</v>
      </c>
      <c r="B3" s="301"/>
      <c r="C3" s="301"/>
      <c r="D3" s="301"/>
      <c r="E3" s="301"/>
      <c r="F3" s="301"/>
      <c r="G3" s="301"/>
      <c r="H3" s="301"/>
      <c r="I3" s="301"/>
    </row>
    <row r="4" spans="1:9" ht="18.75" thickBot="1">
      <c r="A4" s="212"/>
      <c r="B4" s="213"/>
      <c r="C4" s="213"/>
      <c r="D4" s="213"/>
      <c r="E4" s="213"/>
      <c r="F4" s="213"/>
      <c r="G4" s="213"/>
      <c r="H4" s="213"/>
      <c r="I4" s="214" t="s">
        <v>44</v>
      </c>
    </row>
    <row r="5" spans="1:9" ht="54.75" thickBot="1">
      <c r="A5" s="215" t="s">
        <v>45</v>
      </c>
      <c r="B5" s="317" t="s">
        <v>111</v>
      </c>
      <c r="C5" s="318"/>
      <c r="D5" s="318"/>
      <c r="E5" s="318"/>
      <c r="F5" s="318"/>
      <c r="G5" s="318"/>
      <c r="H5" s="318"/>
      <c r="I5" s="319"/>
    </row>
    <row r="6" spans="1:9" ht="126.75" thickBot="1">
      <c r="A6" s="216" t="s">
        <v>46</v>
      </c>
      <c r="B6" s="217" t="s">
        <v>9</v>
      </c>
      <c r="C6" s="218" t="s">
        <v>47</v>
      </c>
      <c r="D6" s="218" t="s">
        <v>48</v>
      </c>
      <c r="E6" s="218" t="s">
        <v>75</v>
      </c>
      <c r="F6" s="218" t="s">
        <v>49</v>
      </c>
      <c r="G6" s="218" t="s">
        <v>50</v>
      </c>
      <c r="H6" s="218" t="s">
        <v>51</v>
      </c>
      <c r="I6" s="219" t="s">
        <v>63</v>
      </c>
    </row>
    <row r="7" spans="1:9" ht="18">
      <c r="A7" s="220"/>
      <c r="B7" s="221"/>
      <c r="C7" s="222"/>
      <c r="D7" s="222"/>
      <c r="E7" s="222"/>
      <c r="F7" s="222"/>
      <c r="G7" s="222"/>
      <c r="H7" s="223"/>
      <c r="I7" s="224"/>
    </row>
    <row r="8" spans="1:9" ht="18.75">
      <c r="A8" s="150">
        <v>65264</v>
      </c>
      <c r="B8" s="151"/>
      <c r="C8" s="152"/>
      <c r="D8" s="153">
        <v>1075900</v>
      </c>
      <c r="E8" s="153"/>
      <c r="F8" s="151"/>
      <c r="G8" s="151"/>
      <c r="H8" s="154"/>
      <c r="I8" s="151"/>
    </row>
    <row r="9" spans="1:9" ht="18.75">
      <c r="A9" s="150">
        <v>65267</v>
      </c>
      <c r="B9" s="151"/>
      <c r="C9" s="152"/>
      <c r="D9" s="155"/>
      <c r="E9" s="155"/>
      <c r="F9" s="151"/>
      <c r="G9" s="151"/>
      <c r="H9" s="156">
        <v>55200</v>
      </c>
      <c r="I9" s="151"/>
    </row>
    <row r="10" spans="1:9" ht="18.75">
      <c r="A10" s="150">
        <v>65269</v>
      </c>
      <c r="B10" s="151"/>
      <c r="C10" s="152"/>
      <c r="D10" s="153"/>
      <c r="E10" s="153">
        <v>86000</v>
      </c>
      <c r="F10" s="151"/>
      <c r="G10" s="154"/>
      <c r="H10" s="151"/>
      <c r="I10" s="151"/>
    </row>
    <row r="11" spans="1:9" ht="18.75">
      <c r="A11" s="150" t="s">
        <v>101</v>
      </c>
      <c r="B11" s="151"/>
      <c r="C11" s="152"/>
      <c r="D11" s="153">
        <v>50000</v>
      </c>
      <c r="E11" s="153"/>
      <c r="F11" s="151"/>
      <c r="G11" s="154"/>
      <c r="H11" s="151"/>
      <c r="I11" s="151"/>
    </row>
    <row r="12" spans="1:9" ht="18.75">
      <c r="A12" s="150">
        <v>63612</v>
      </c>
      <c r="B12" s="151"/>
      <c r="C12" s="152"/>
      <c r="D12" s="155"/>
      <c r="E12" s="155"/>
      <c r="F12" s="156">
        <v>65700</v>
      </c>
      <c r="G12" s="154"/>
      <c r="H12" s="151"/>
      <c r="I12" s="151"/>
    </row>
    <row r="13" spans="1:9" ht="37.5">
      <c r="A13" s="150" t="s">
        <v>102</v>
      </c>
      <c r="B13" s="151"/>
      <c r="C13" s="152"/>
      <c r="D13" s="155"/>
      <c r="E13" s="155"/>
      <c r="F13" s="156">
        <v>6772800</v>
      </c>
      <c r="G13" s="154"/>
      <c r="H13" s="151"/>
      <c r="I13" s="151"/>
    </row>
    <row r="14" spans="1:9" ht="37.5">
      <c r="A14" s="150" t="s">
        <v>85</v>
      </c>
      <c r="B14" s="151"/>
      <c r="C14" s="152"/>
      <c r="D14" s="155"/>
      <c r="E14" s="155"/>
      <c r="F14" s="157">
        <v>36600</v>
      </c>
      <c r="G14" s="154"/>
      <c r="H14" s="151"/>
      <c r="I14" s="151"/>
    </row>
    <row r="15" spans="1:9" ht="37.5">
      <c r="A15" s="150" t="s">
        <v>86</v>
      </c>
      <c r="B15" s="151"/>
      <c r="C15" s="152"/>
      <c r="D15" s="155"/>
      <c r="E15" s="155"/>
      <c r="F15" s="157">
        <v>10000</v>
      </c>
      <c r="G15" s="154"/>
      <c r="H15" s="151"/>
      <c r="I15" s="151"/>
    </row>
    <row r="16" spans="1:9" ht="18.75">
      <c r="A16" s="150" t="s">
        <v>87</v>
      </c>
      <c r="B16" s="151"/>
      <c r="C16" s="152"/>
      <c r="D16" s="155"/>
      <c r="E16" s="155"/>
      <c r="F16" s="156">
        <v>16900</v>
      </c>
      <c r="G16" s="154"/>
      <c r="H16" s="151"/>
      <c r="I16" s="151"/>
    </row>
    <row r="17" spans="1:9" ht="18.75">
      <c r="A17" s="150">
        <v>66151</v>
      </c>
      <c r="B17" s="158"/>
      <c r="C17" s="159">
        <v>2000</v>
      </c>
      <c r="D17" s="160"/>
      <c r="E17" s="160"/>
      <c r="F17" s="154"/>
      <c r="G17" s="151"/>
      <c r="H17" s="151"/>
      <c r="I17" s="151"/>
    </row>
    <row r="18" spans="1:9" ht="18.75">
      <c r="A18" s="161">
        <v>66311</v>
      </c>
      <c r="B18" s="152"/>
      <c r="C18" s="152"/>
      <c r="D18" s="152"/>
      <c r="E18" s="152"/>
      <c r="F18" s="152"/>
      <c r="G18" s="152">
        <v>6000</v>
      </c>
      <c r="H18" s="152"/>
      <c r="I18" s="152"/>
    </row>
    <row r="19" spans="1:9" ht="18.75">
      <c r="A19" s="161">
        <v>66312</v>
      </c>
      <c r="B19" s="162"/>
      <c r="C19" s="152"/>
      <c r="D19" s="152"/>
      <c r="E19" s="152"/>
      <c r="F19" s="152"/>
      <c r="G19" s="163">
        <v>10000</v>
      </c>
      <c r="H19" s="152"/>
      <c r="I19" s="152"/>
    </row>
    <row r="20" spans="1:9" ht="18.75">
      <c r="A20" s="161">
        <v>66313</v>
      </c>
      <c r="B20" s="152"/>
      <c r="C20" s="152"/>
      <c r="D20" s="152"/>
      <c r="E20" s="152"/>
      <c r="F20" s="152"/>
      <c r="G20" s="163">
        <v>5000</v>
      </c>
      <c r="H20" s="152"/>
      <c r="I20" s="152"/>
    </row>
    <row r="21" spans="1:9" ht="18.75">
      <c r="A21" s="150">
        <v>67111</v>
      </c>
      <c r="B21" s="163">
        <v>493100</v>
      </c>
      <c r="C21" s="152"/>
      <c r="D21" s="152"/>
      <c r="E21" s="152"/>
      <c r="F21" s="163"/>
      <c r="G21" s="163">
        <v>0</v>
      </c>
      <c r="H21" s="152"/>
      <c r="I21" s="152"/>
    </row>
    <row r="22" spans="1:9" ht="37.5">
      <c r="A22" s="150" t="s">
        <v>76</v>
      </c>
      <c r="B22" s="152">
        <v>145910</v>
      </c>
      <c r="C22" s="152"/>
      <c r="D22" s="152"/>
      <c r="E22" s="152"/>
      <c r="F22" s="163">
        <v>170590</v>
      </c>
      <c r="G22" s="163"/>
      <c r="H22" s="152"/>
      <c r="I22" s="152"/>
    </row>
    <row r="23" spans="1:9" ht="18.75">
      <c r="A23" s="150" t="s">
        <v>55</v>
      </c>
      <c r="B23" s="152"/>
      <c r="C23" s="152"/>
      <c r="D23" s="152"/>
      <c r="E23" s="152"/>
      <c r="F23" s="163">
        <v>915800</v>
      </c>
      <c r="G23" s="152"/>
      <c r="H23" s="152"/>
      <c r="I23" s="152"/>
    </row>
    <row r="24" spans="1:9" ht="18.75">
      <c r="A24" s="150" t="s">
        <v>94</v>
      </c>
      <c r="B24" s="152">
        <v>0</v>
      </c>
      <c r="C24" s="152"/>
      <c r="D24" s="152"/>
      <c r="E24" s="152"/>
      <c r="F24" s="163">
        <v>407600</v>
      </c>
      <c r="G24" s="152"/>
      <c r="H24" s="152"/>
      <c r="I24" s="152"/>
    </row>
    <row r="25" spans="1:9" ht="18.75">
      <c r="A25" s="150">
        <v>66321</v>
      </c>
      <c r="B25" s="152"/>
      <c r="C25" s="152"/>
      <c r="D25" s="152"/>
      <c r="E25" s="152"/>
      <c r="F25" s="152">
        <v>0</v>
      </c>
      <c r="G25" s="163">
        <v>2000</v>
      </c>
      <c r="H25" s="152"/>
      <c r="I25" s="152"/>
    </row>
    <row r="26" spans="1:9" ht="18.75">
      <c r="A26" s="150">
        <v>66322</v>
      </c>
      <c r="B26" s="152"/>
      <c r="C26" s="152"/>
      <c r="D26" s="152"/>
      <c r="E26" s="152"/>
      <c r="F26" s="152"/>
      <c r="G26" s="163">
        <v>2000</v>
      </c>
      <c r="H26" s="152"/>
      <c r="I26" s="152"/>
    </row>
    <row r="27" spans="1:9" ht="18.75">
      <c r="A27" s="150">
        <v>63211</v>
      </c>
      <c r="B27" s="152"/>
      <c r="C27" s="152"/>
      <c r="D27" s="152"/>
      <c r="E27" s="152"/>
      <c r="F27" s="152"/>
      <c r="G27" s="152"/>
      <c r="H27" s="152"/>
      <c r="I27" s="152">
        <v>62800</v>
      </c>
    </row>
    <row r="28" spans="1:9" ht="18.75">
      <c r="A28" s="265" t="s">
        <v>77</v>
      </c>
      <c r="B28" s="152">
        <v>181000</v>
      </c>
      <c r="C28" s="152"/>
      <c r="D28" s="152"/>
      <c r="E28" s="152"/>
      <c r="F28" s="152"/>
      <c r="G28" s="152"/>
      <c r="H28" s="152"/>
      <c r="I28" s="152"/>
    </row>
    <row r="29" spans="1:9" ht="18.75">
      <c r="A29" s="266"/>
      <c r="B29" s="152"/>
      <c r="C29" s="152"/>
      <c r="D29" s="152"/>
      <c r="E29" s="152"/>
      <c r="F29" s="152"/>
      <c r="G29" s="152"/>
      <c r="H29" s="152"/>
      <c r="I29" s="152"/>
    </row>
    <row r="30" spans="1:9" ht="18.75">
      <c r="A30" s="266"/>
      <c r="B30" s="152"/>
      <c r="C30" s="152"/>
      <c r="D30" s="152"/>
      <c r="E30" s="152"/>
      <c r="F30" s="152"/>
      <c r="G30" s="152"/>
      <c r="H30" s="152"/>
      <c r="I30" s="152"/>
    </row>
    <row r="31" spans="1:9" ht="55.5" thickBot="1">
      <c r="A31" s="267" t="s">
        <v>52</v>
      </c>
      <c r="B31" s="268">
        <f aca="true" t="shared" si="0" ref="B31:I31">SUM(B8:B29)</f>
        <v>820010</v>
      </c>
      <c r="C31" s="149">
        <f t="shared" si="0"/>
        <v>2000</v>
      </c>
      <c r="D31" s="149">
        <f t="shared" si="0"/>
        <v>1125900</v>
      </c>
      <c r="E31" s="149">
        <f t="shared" si="0"/>
        <v>86000</v>
      </c>
      <c r="F31" s="149">
        <f t="shared" si="0"/>
        <v>8395990</v>
      </c>
      <c r="G31" s="149">
        <f t="shared" si="0"/>
        <v>25000</v>
      </c>
      <c r="H31" s="149">
        <f t="shared" si="0"/>
        <v>55200</v>
      </c>
      <c r="I31" s="149">
        <f t="shared" si="0"/>
        <v>62800</v>
      </c>
    </row>
    <row r="32" spans="1:9" ht="73.5" thickBot="1">
      <c r="A32" s="225" t="s">
        <v>62</v>
      </c>
      <c r="B32" s="320">
        <f>B31+C31+D31+F31+E31+G31+H31+I31</f>
        <v>10572900</v>
      </c>
      <c r="C32" s="321"/>
      <c r="D32" s="321"/>
      <c r="E32" s="321"/>
      <c r="F32" s="321"/>
      <c r="G32" s="321"/>
      <c r="H32" s="321"/>
      <c r="I32" s="322"/>
    </row>
    <row r="33" spans="1:9" ht="19.5" thickBot="1">
      <c r="A33" s="226"/>
      <c r="B33" s="144"/>
      <c r="C33" s="144"/>
      <c r="D33" s="145"/>
      <c r="E33" s="145"/>
      <c r="F33" s="146"/>
      <c r="G33" s="147"/>
      <c r="H33" s="147"/>
      <c r="I33" s="148"/>
    </row>
    <row r="34" spans="1:9" ht="54.75" thickBot="1">
      <c r="A34" s="227" t="s">
        <v>45</v>
      </c>
      <c r="B34" s="317"/>
      <c r="C34" s="318"/>
      <c r="D34" s="318"/>
      <c r="E34" s="318"/>
      <c r="F34" s="318"/>
      <c r="G34" s="318"/>
      <c r="H34" s="318"/>
      <c r="I34" s="319"/>
    </row>
    <row r="35" spans="1:9" ht="126.75" thickBot="1">
      <c r="A35" s="228" t="s">
        <v>46</v>
      </c>
      <c r="B35" s="217" t="s">
        <v>9</v>
      </c>
      <c r="C35" s="218" t="s">
        <v>47</v>
      </c>
      <c r="D35" s="218" t="s">
        <v>48</v>
      </c>
      <c r="E35" s="218"/>
      <c r="F35" s="218" t="s">
        <v>49</v>
      </c>
      <c r="G35" s="218" t="s">
        <v>50</v>
      </c>
      <c r="H35" s="218" t="s">
        <v>51</v>
      </c>
      <c r="I35" s="219" t="s">
        <v>63</v>
      </c>
    </row>
    <row r="36" spans="1:9" ht="18">
      <c r="A36" s="229">
        <v>65</v>
      </c>
      <c r="B36" s="230"/>
      <c r="C36" s="231"/>
      <c r="D36" s="232">
        <v>1194000</v>
      </c>
      <c r="E36" s="232"/>
      <c r="F36" s="233"/>
      <c r="G36" s="233"/>
      <c r="H36" s="234">
        <v>56000</v>
      </c>
      <c r="I36" s="235"/>
    </row>
    <row r="37" spans="1:9" ht="18">
      <c r="A37" s="236">
        <v>66</v>
      </c>
      <c r="B37" s="237"/>
      <c r="C37" s="210">
        <v>4000</v>
      </c>
      <c r="D37" s="210"/>
      <c r="E37" s="210"/>
      <c r="F37" s="210">
        <v>109500</v>
      </c>
      <c r="G37" s="210">
        <v>25000</v>
      </c>
      <c r="H37" s="238"/>
      <c r="I37" s="239"/>
    </row>
    <row r="38" spans="1:9" ht="18">
      <c r="A38" s="236">
        <v>67</v>
      </c>
      <c r="B38" s="237">
        <v>349000</v>
      </c>
      <c r="C38" s="210"/>
      <c r="D38" s="210"/>
      <c r="E38" s="210"/>
      <c r="F38" s="210">
        <v>1190000</v>
      </c>
      <c r="G38" s="210"/>
      <c r="H38" s="238"/>
      <c r="I38" s="239"/>
    </row>
    <row r="39" spans="1:9" ht="18">
      <c r="A39" s="236">
        <v>63</v>
      </c>
      <c r="B39" s="237">
        <v>76200</v>
      </c>
      <c r="C39" s="210"/>
      <c r="D39" s="210"/>
      <c r="E39" s="210"/>
      <c r="F39" s="210">
        <v>6955400</v>
      </c>
      <c r="G39" s="210"/>
      <c r="H39" s="238"/>
      <c r="I39" s="239">
        <v>70000</v>
      </c>
    </row>
    <row r="40" spans="1:9" ht="18">
      <c r="A40" s="240"/>
      <c r="B40" s="237"/>
      <c r="C40" s="210"/>
      <c r="D40" s="210"/>
      <c r="E40" s="210"/>
      <c r="F40" s="210"/>
      <c r="G40" s="210"/>
      <c r="H40" s="238"/>
      <c r="I40" s="239"/>
    </row>
    <row r="41" spans="1:9" ht="18">
      <c r="A41" s="240"/>
      <c r="B41" s="237"/>
      <c r="C41" s="210"/>
      <c r="D41" s="210"/>
      <c r="E41" s="210"/>
      <c r="F41" s="210"/>
      <c r="G41" s="210"/>
      <c r="H41" s="238"/>
      <c r="I41" s="239"/>
    </row>
    <row r="42" spans="1:9" ht="18">
      <c r="A42" s="240"/>
      <c r="B42" s="237"/>
      <c r="C42" s="210"/>
      <c r="D42" s="210"/>
      <c r="E42" s="210"/>
      <c r="F42" s="210"/>
      <c r="G42" s="210"/>
      <c r="H42" s="238"/>
      <c r="I42" s="239"/>
    </row>
    <row r="43" spans="1:9" ht="18">
      <c r="A43" s="240"/>
      <c r="B43" s="237"/>
      <c r="C43" s="210"/>
      <c r="D43" s="210"/>
      <c r="E43" s="210"/>
      <c r="F43" s="210"/>
      <c r="G43" s="210"/>
      <c r="H43" s="238"/>
      <c r="I43" s="239"/>
    </row>
    <row r="44" spans="1:9" ht="18.75" thickBot="1">
      <c r="A44" s="241"/>
      <c r="B44" s="242"/>
      <c r="C44" s="243"/>
      <c r="D44" s="243"/>
      <c r="E44" s="243"/>
      <c r="F44" s="243"/>
      <c r="G44" s="243"/>
      <c r="H44" s="244"/>
      <c r="I44" s="245"/>
    </row>
    <row r="45" spans="1:9" ht="54.75" thickBot="1">
      <c r="A45" s="225" t="s">
        <v>52</v>
      </c>
      <c r="B45" s="246">
        <f aca="true" t="shared" si="1" ref="B45:I45">SUM(B36:B44)</f>
        <v>425200</v>
      </c>
      <c r="C45" s="246">
        <f t="shared" si="1"/>
        <v>4000</v>
      </c>
      <c r="D45" s="246">
        <f t="shared" si="1"/>
        <v>1194000</v>
      </c>
      <c r="E45" s="246">
        <f t="shared" si="1"/>
        <v>0</v>
      </c>
      <c r="F45" s="246">
        <f t="shared" si="1"/>
        <v>8254900</v>
      </c>
      <c r="G45" s="246">
        <f t="shared" si="1"/>
        <v>25000</v>
      </c>
      <c r="H45" s="246">
        <f t="shared" si="1"/>
        <v>56000</v>
      </c>
      <c r="I45" s="246">
        <f t="shared" si="1"/>
        <v>70000</v>
      </c>
    </row>
    <row r="46" spans="1:9" ht="72.75" thickBot="1">
      <c r="A46" s="225" t="s">
        <v>110</v>
      </c>
      <c r="B46" s="314">
        <f>B45+C45+D45+F45+E45+G45+H45+I45</f>
        <v>10029100</v>
      </c>
      <c r="C46" s="315"/>
      <c r="D46" s="315"/>
      <c r="E46" s="315"/>
      <c r="F46" s="315"/>
      <c r="G46" s="315"/>
      <c r="H46" s="315"/>
      <c r="I46" s="316"/>
    </row>
    <row r="47" spans="1:9" ht="19.5" thickBot="1">
      <c r="A47" s="247"/>
      <c r="B47" s="247"/>
      <c r="C47" s="247"/>
      <c r="D47" s="248"/>
      <c r="E47" s="248"/>
      <c r="F47" s="249"/>
      <c r="G47" s="2"/>
      <c r="H47" s="2"/>
      <c r="I47" s="2"/>
    </row>
    <row r="48" spans="1:9" ht="54.75" thickBot="1">
      <c r="A48" s="227" t="s">
        <v>45</v>
      </c>
      <c r="B48" s="317"/>
      <c r="C48" s="318"/>
      <c r="D48" s="318"/>
      <c r="E48" s="318"/>
      <c r="F48" s="318"/>
      <c r="G48" s="318"/>
      <c r="H48" s="318"/>
      <c r="I48" s="319"/>
    </row>
    <row r="49" spans="1:9" ht="126.75" thickBot="1">
      <c r="A49" s="228" t="s">
        <v>46</v>
      </c>
      <c r="B49" s="217" t="s">
        <v>9</v>
      </c>
      <c r="C49" s="218" t="s">
        <v>47</v>
      </c>
      <c r="D49" s="218" t="s">
        <v>48</v>
      </c>
      <c r="E49" s="218"/>
      <c r="F49" s="218" t="s">
        <v>49</v>
      </c>
      <c r="G49" s="218" t="s">
        <v>50</v>
      </c>
      <c r="H49" s="218" t="s">
        <v>51</v>
      </c>
      <c r="I49" s="219" t="s">
        <v>63</v>
      </c>
    </row>
    <row r="50" spans="1:9" ht="18">
      <c r="A50" s="229">
        <v>65</v>
      </c>
      <c r="B50" s="230"/>
      <c r="C50" s="231"/>
      <c r="D50" s="232">
        <v>1194000</v>
      </c>
      <c r="E50" s="232"/>
      <c r="F50" s="233"/>
      <c r="G50" s="233"/>
      <c r="H50" s="234">
        <v>56000</v>
      </c>
      <c r="I50" s="235"/>
    </row>
    <row r="51" spans="1:9" ht="18">
      <c r="A51" s="236">
        <v>66</v>
      </c>
      <c r="B51" s="237"/>
      <c r="C51" s="210">
        <v>4000</v>
      </c>
      <c r="D51" s="210"/>
      <c r="E51" s="210"/>
      <c r="F51" s="210">
        <v>109500</v>
      </c>
      <c r="G51" s="210">
        <v>25000</v>
      </c>
      <c r="H51" s="238"/>
      <c r="I51" s="239"/>
    </row>
    <row r="52" spans="1:9" ht="18">
      <c r="A52" s="236">
        <v>67</v>
      </c>
      <c r="B52" s="237">
        <v>349000</v>
      </c>
      <c r="C52" s="210"/>
      <c r="D52" s="210"/>
      <c r="E52" s="210"/>
      <c r="F52" s="210">
        <v>1190000</v>
      </c>
      <c r="G52" s="210"/>
      <c r="H52" s="238"/>
      <c r="I52" s="239"/>
    </row>
    <row r="53" spans="1:9" ht="18">
      <c r="A53" s="236">
        <v>63</v>
      </c>
      <c r="B53" s="237">
        <v>76200</v>
      </c>
      <c r="C53" s="210"/>
      <c r="D53" s="210"/>
      <c r="E53" s="210"/>
      <c r="F53" s="210">
        <v>6955400</v>
      </c>
      <c r="G53" s="210"/>
      <c r="H53" s="238"/>
      <c r="I53" s="239">
        <v>70000</v>
      </c>
    </row>
    <row r="54" spans="1:9" ht="18">
      <c r="A54" s="240"/>
      <c r="B54" s="237"/>
      <c r="C54" s="210"/>
      <c r="D54" s="210"/>
      <c r="E54" s="210"/>
      <c r="F54" s="210"/>
      <c r="G54" s="210"/>
      <c r="H54" s="238"/>
      <c r="I54" s="239"/>
    </row>
    <row r="55" spans="1:9" ht="18">
      <c r="A55" s="240"/>
      <c r="B55" s="237"/>
      <c r="C55" s="210"/>
      <c r="D55" s="210"/>
      <c r="E55" s="210"/>
      <c r="F55" s="210"/>
      <c r="G55" s="210"/>
      <c r="H55" s="238"/>
      <c r="I55" s="239"/>
    </row>
    <row r="56" spans="1:9" ht="18">
      <c r="A56" s="240"/>
      <c r="B56" s="237"/>
      <c r="C56" s="210"/>
      <c r="D56" s="210"/>
      <c r="E56" s="210"/>
      <c r="F56" s="210"/>
      <c r="G56" s="210"/>
      <c r="H56" s="238"/>
      <c r="I56" s="239"/>
    </row>
    <row r="57" spans="1:9" ht="18">
      <c r="A57" s="240"/>
      <c r="B57" s="237"/>
      <c r="C57" s="210"/>
      <c r="D57" s="210"/>
      <c r="E57" s="210"/>
      <c r="F57" s="210"/>
      <c r="G57" s="210"/>
      <c r="H57" s="238"/>
      <c r="I57" s="239"/>
    </row>
    <row r="58" spans="1:9" ht="18.75" thickBot="1">
      <c r="A58" s="241"/>
      <c r="B58" s="242"/>
      <c r="C58" s="243"/>
      <c r="D58" s="243"/>
      <c r="E58" s="243"/>
      <c r="F58" s="243"/>
      <c r="G58" s="243"/>
      <c r="H58" s="244"/>
      <c r="I58" s="245"/>
    </row>
    <row r="59" spans="1:9" ht="54.75" thickBot="1">
      <c r="A59" s="225" t="s">
        <v>52</v>
      </c>
      <c r="B59" s="246">
        <f aca="true" t="shared" si="2" ref="B59:I59">SUM(B50:B58)</f>
        <v>425200</v>
      </c>
      <c r="C59" s="246">
        <f t="shared" si="2"/>
        <v>4000</v>
      </c>
      <c r="D59" s="246">
        <f t="shared" si="2"/>
        <v>1194000</v>
      </c>
      <c r="E59" s="246">
        <f t="shared" si="2"/>
        <v>0</v>
      </c>
      <c r="F59" s="250">
        <f t="shared" si="2"/>
        <v>8254900</v>
      </c>
      <c r="G59" s="250">
        <f t="shared" si="2"/>
        <v>25000</v>
      </c>
      <c r="H59" s="250">
        <f t="shared" si="2"/>
        <v>56000</v>
      </c>
      <c r="I59" s="250">
        <f t="shared" si="2"/>
        <v>70000</v>
      </c>
    </row>
    <row r="60" spans="1:9" ht="72.75" thickBot="1">
      <c r="A60" s="225" t="s">
        <v>109</v>
      </c>
      <c r="B60" s="314">
        <f>B59+C59+D59+F59+E59+G59+H59+I59</f>
        <v>10029100</v>
      </c>
      <c r="C60" s="315"/>
      <c r="D60" s="315"/>
      <c r="E60" s="315"/>
      <c r="F60" s="315"/>
      <c r="G60" s="315"/>
      <c r="H60" s="315"/>
      <c r="I60" s="316"/>
    </row>
    <row r="61" spans="1:9" ht="19.5">
      <c r="A61" s="251"/>
      <c r="B61" s="251"/>
      <c r="C61" s="251"/>
      <c r="D61" s="251"/>
      <c r="E61" s="251"/>
      <c r="F61" s="251"/>
      <c r="G61" s="251"/>
      <c r="H61" s="251"/>
      <c r="I61" s="251"/>
    </row>
    <row r="62" spans="1:9" ht="19.5">
      <c r="A62" s="251"/>
      <c r="B62" s="251"/>
      <c r="C62" s="251"/>
      <c r="D62" s="251"/>
      <c r="E62" s="251"/>
      <c r="F62" s="251"/>
      <c r="G62" s="251"/>
      <c r="H62" s="251"/>
      <c r="I62" s="251"/>
    </row>
  </sheetData>
  <sheetProtection/>
  <mergeCells count="7">
    <mergeCell ref="B60:I60"/>
    <mergeCell ref="A3:I3"/>
    <mergeCell ref="B5:I5"/>
    <mergeCell ref="B32:I32"/>
    <mergeCell ref="B34:I34"/>
    <mergeCell ref="B46:I46"/>
    <mergeCell ref="B48:I4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2"/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Eda Bjelogrlic</cp:lastModifiedBy>
  <cp:lastPrinted>2018-12-18T10:03:23Z</cp:lastPrinted>
  <dcterms:created xsi:type="dcterms:W3CDTF">2013-09-11T11:00:21Z</dcterms:created>
  <dcterms:modified xsi:type="dcterms:W3CDTF">2019-01-07T08:09:40Z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